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I:\Agenda veřejných zakázek\3. Akce 2023\64023052 Oprava trati v úseku Hlinsko v Čechách - Žďárec u Skutče\64023052 Přílohy Výzvy + ZD\"/>
    </mc:Choice>
  </mc:AlternateContent>
  <xr:revisionPtr revIDLastSave="0" documentId="13_ncr:1_{D2459A4F-7BA9-420E-9C27-0687D6F0A39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PS 01 - Úprava zabezpečov..." sheetId="2" r:id="rId2"/>
    <sheet name="SO 01 - Výměna  pražců dř..." sheetId="3" r:id="rId3"/>
    <sheet name="SO 02 - Oprava přejezdů" sheetId="4" r:id="rId4"/>
    <sheet name="SO 03 - Oprava nástupiště..." sheetId="5" r:id="rId5"/>
    <sheet name="SO 04 - Pročištění a repr..." sheetId="6" r:id="rId6"/>
    <sheet name="SO 05 - NEOCEŇOVAT - Mate..." sheetId="7" r:id="rId7"/>
    <sheet name="SO 06 - VON" sheetId="8" r:id="rId8"/>
  </sheets>
  <definedNames>
    <definedName name="_xlnm._FilterDatabase" localSheetId="1" hidden="1">'PS 01 - Úprava zabezpečov...'!$C$78:$K$85</definedName>
    <definedName name="_xlnm._FilterDatabase" localSheetId="2" hidden="1">'SO 01 - Výměna  pražců dř...'!$C$88:$K$510</definedName>
    <definedName name="_xlnm._FilterDatabase" localSheetId="3" hidden="1">'SO 02 - Oprava přejezdů'!$C$81:$K$295</definedName>
    <definedName name="_xlnm._FilterDatabase" localSheetId="4" hidden="1">'SO 03 - Oprava nástupiště...'!$C$82:$K$164</definedName>
    <definedName name="_xlnm._FilterDatabase" localSheetId="5" hidden="1">'SO 04 - Pročištění a repr...'!$C$78:$K$95</definedName>
    <definedName name="_xlnm._FilterDatabase" localSheetId="6" hidden="1">'SO 05 - NEOCEŇOVAT - Mate...'!$C$78:$K$99</definedName>
    <definedName name="_xlnm._FilterDatabase" localSheetId="7" hidden="1">'SO 06 - VON'!$C$78:$K$92</definedName>
    <definedName name="_xlnm.Print_Titles" localSheetId="1">'PS 01 - Úprava zabezpečov...'!$78:$78</definedName>
    <definedName name="_xlnm.Print_Titles" localSheetId="0">'Rekapitulace stavby'!$52:$52</definedName>
    <definedName name="_xlnm.Print_Titles" localSheetId="2">'SO 01 - Výměna  pražců dř...'!$88:$88</definedName>
    <definedName name="_xlnm.Print_Titles" localSheetId="3">'SO 02 - Oprava přejezdů'!$81:$81</definedName>
    <definedName name="_xlnm.Print_Titles" localSheetId="4">'SO 03 - Oprava nástupiště...'!$82:$82</definedName>
    <definedName name="_xlnm.Print_Titles" localSheetId="5">'SO 04 - Pročištění a repr...'!$78:$78</definedName>
    <definedName name="_xlnm.Print_Titles" localSheetId="6">'SO 05 - NEOCEŇOVAT - Mate...'!$78:$78</definedName>
    <definedName name="_xlnm.Print_Titles" localSheetId="7">'SO 06 - VON'!$78:$78</definedName>
    <definedName name="_xlnm.Print_Area" localSheetId="1">'PS 01 - Úprava zabezpečov...'!$C$45:$J$60,'PS 01 - Úprava zabezpečov...'!$C$66:$K$85</definedName>
    <definedName name="_xlnm.Print_Area" localSheetId="0">'Rekapitulace stavby'!$D$4:$AO$36,'Rekapitulace stavby'!$C$42:$AQ$62</definedName>
    <definedName name="_xlnm.Print_Area" localSheetId="2">'SO 01 - Výměna  pražců dř...'!$C$45:$J$70,'SO 01 - Výměna  pražců dř...'!$C$76:$K$510</definedName>
    <definedName name="_xlnm.Print_Area" localSheetId="3">'SO 02 - Oprava přejezdů'!$C$45:$J$63,'SO 02 - Oprava přejezdů'!$C$69:$K$295</definedName>
    <definedName name="_xlnm.Print_Area" localSheetId="4">'SO 03 - Oprava nástupiště...'!$C$45:$J$64,'SO 03 - Oprava nástupiště...'!$C$70:$K$164</definedName>
    <definedName name="_xlnm.Print_Area" localSheetId="5">'SO 04 - Pročištění a repr...'!$C$45:$J$60,'SO 04 - Pročištění a repr...'!$C$66:$K$95</definedName>
    <definedName name="_xlnm.Print_Area" localSheetId="6">'SO 05 - NEOCEŇOVAT - Mate...'!$C$45:$J$60,'SO 05 - NEOCEŇOVAT - Mate...'!$C$66:$K$99</definedName>
    <definedName name="_xlnm.Print_Area" localSheetId="7">'SO 06 - VON'!$C$45:$J$60,'SO 06 - VON'!$C$66:$K$92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8" l="1"/>
  <c r="J36" i="8"/>
  <c r="AY61" i="1" s="1"/>
  <c r="J35" i="8"/>
  <c r="AX61" i="1"/>
  <c r="BI91" i="8"/>
  <c r="BH91" i="8"/>
  <c r="BG91" i="8"/>
  <c r="BF91" i="8"/>
  <c r="T91" i="8"/>
  <c r="R91" i="8"/>
  <c r="P91" i="8"/>
  <c r="BI89" i="8"/>
  <c r="BH89" i="8"/>
  <c r="BG89" i="8"/>
  <c r="BF89" i="8"/>
  <c r="T89" i="8"/>
  <c r="R89" i="8"/>
  <c r="P89" i="8"/>
  <c r="BI88" i="8"/>
  <c r="BH88" i="8"/>
  <c r="BG88" i="8"/>
  <c r="BF88" i="8"/>
  <c r="T88" i="8"/>
  <c r="R88" i="8"/>
  <c r="P88" i="8"/>
  <c r="BI87" i="8"/>
  <c r="BH87" i="8"/>
  <c r="BG87" i="8"/>
  <c r="BF87" i="8"/>
  <c r="T87" i="8"/>
  <c r="R87" i="8"/>
  <c r="P87" i="8"/>
  <c r="BI86" i="8"/>
  <c r="BH86" i="8"/>
  <c r="BG86" i="8"/>
  <c r="BF86" i="8"/>
  <c r="T86" i="8"/>
  <c r="R86" i="8"/>
  <c r="P86" i="8"/>
  <c r="BI85" i="8"/>
  <c r="BH85" i="8"/>
  <c r="BG85" i="8"/>
  <c r="BF85" i="8"/>
  <c r="T85" i="8"/>
  <c r="R85" i="8"/>
  <c r="P85" i="8"/>
  <c r="BI84" i="8"/>
  <c r="BH84" i="8"/>
  <c r="BG84" i="8"/>
  <c r="BF84" i="8"/>
  <c r="T84" i="8"/>
  <c r="R84" i="8"/>
  <c r="P84" i="8"/>
  <c r="BI82" i="8"/>
  <c r="BH82" i="8"/>
  <c r="BG82" i="8"/>
  <c r="BF82" i="8"/>
  <c r="T82" i="8"/>
  <c r="R82" i="8"/>
  <c r="P82" i="8"/>
  <c r="BI81" i="8"/>
  <c r="BH81" i="8"/>
  <c r="BG81" i="8"/>
  <c r="BF81" i="8"/>
  <c r="T81" i="8"/>
  <c r="R81" i="8"/>
  <c r="P81" i="8"/>
  <c r="BI80" i="8"/>
  <c r="BH80" i="8"/>
  <c r="BG80" i="8"/>
  <c r="BF80" i="8"/>
  <c r="T80" i="8"/>
  <c r="R80" i="8"/>
  <c r="P80" i="8"/>
  <c r="F73" i="8"/>
  <c r="E71" i="8"/>
  <c r="F52" i="8"/>
  <c r="E50" i="8"/>
  <c r="J24" i="8"/>
  <c r="E24" i="8"/>
  <c r="J55" i="8" s="1"/>
  <c r="J23" i="8"/>
  <c r="J21" i="8"/>
  <c r="E21" i="8"/>
  <c r="J54" i="8" s="1"/>
  <c r="J20" i="8"/>
  <c r="J18" i="8"/>
  <c r="E18" i="8"/>
  <c r="F76" i="8" s="1"/>
  <c r="J17" i="8"/>
  <c r="J15" i="8"/>
  <c r="E15" i="8"/>
  <c r="F75" i="8" s="1"/>
  <c r="J14" i="8"/>
  <c r="J12" i="8"/>
  <c r="J52" i="8" s="1"/>
  <c r="E7" i="8"/>
  <c r="E69" i="8"/>
  <c r="J37" i="7"/>
  <c r="J36" i="7"/>
  <c r="AY60" i="1" s="1"/>
  <c r="J35" i="7"/>
  <c r="AX60" i="1"/>
  <c r="BI99" i="7"/>
  <c r="BH99" i="7"/>
  <c r="BG99" i="7"/>
  <c r="BF99" i="7"/>
  <c r="T99" i="7"/>
  <c r="R99" i="7"/>
  <c r="P99" i="7"/>
  <c r="BI98" i="7"/>
  <c r="BH98" i="7"/>
  <c r="BG98" i="7"/>
  <c r="BF98" i="7"/>
  <c r="T98" i="7"/>
  <c r="R98" i="7"/>
  <c r="P98" i="7"/>
  <c r="BI97" i="7"/>
  <c r="BH97" i="7"/>
  <c r="BG97" i="7"/>
  <c r="BF97" i="7"/>
  <c r="T97" i="7"/>
  <c r="R97" i="7"/>
  <c r="P97" i="7"/>
  <c r="BI96" i="7"/>
  <c r="BH96" i="7"/>
  <c r="BG96" i="7"/>
  <c r="BF96" i="7"/>
  <c r="T96" i="7"/>
  <c r="R96" i="7"/>
  <c r="P96" i="7"/>
  <c r="BI95" i="7"/>
  <c r="BH95" i="7"/>
  <c r="BG95" i="7"/>
  <c r="BF95" i="7"/>
  <c r="T95" i="7"/>
  <c r="R95" i="7"/>
  <c r="P95" i="7"/>
  <c r="BI94" i="7"/>
  <c r="BH94" i="7"/>
  <c r="BG94" i="7"/>
  <c r="BF94" i="7"/>
  <c r="T94" i="7"/>
  <c r="R94" i="7"/>
  <c r="P94" i="7"/>
  <c r="BI93" i="7"/>
  <c r="BH93" i="7"/>
  <c r="BG93" i="7"/>
  <c r="BF93" i="7"/>
  <c r="T93" i="7"/>
  <c r="R93" i="7"/>
  <c r="P93" i="7"/>
  <c r="BI91" i="7"/>
  <c r="BH91" i="7"/>
  <c r="BG91" i="7"/>
  <c r="BF91" i="7"/>
  <c r="T91" i="7"/>
  <c r="R91" i="7"/>
  <c r="P91" i="7"/>
  <c r="BI89" i="7"/>
  <c r="BH89" i="7"/>
  <c r="BG89" i="7"/>
  <c r="BF89" i="7"/>
  <c r="T89" i="7"/>
  <c r="R89" i="7"/>
  <c r="P89" i="7"/>
  <c r="BI87" i="7"/>
  <c r="BH87" i="7"/>
  <c r="BG87" i="7"/>
  <c r="BF87" i="7"/>
  <c r="T87" i="7"/>
  <c r="R87" i="7"/>
  <c r="P87" i="7"/>
  <c r="BI86" i="7"/>
  <c r="BH86" i="7"/>
  <c r="BG86" i="7"/>
  <c r="BF86" i="7"/>
  <c r="T86" i="7"/>
  <c r="R86" i="7"/>
  <c r="P86" i="7"/>
  <c r="BI84" i="7"/>
  <c r="BH84" i="7"/>
  <c r="BG84" i="7"/>
  <c r="BF84" i="7"/>
  <c r="T84" i="7"/>
  <c r="R84" i="7"/>
  <c r="P84" i="7"/>
  <c r="BI82" i="7"/>
  <c r="BH82" i="7"/>
  <c r="BG82" i="7"/>
  <c r="BF82" i="7"/>
  <c r="T82" i="7"/>
  <c r="R82" i="7"/>
  <c r="P82" i="7"/>
  <c r="BI80" i="7"/>
  <c r="BH80" i="7"/>
  <c r="BG80" i="7"/>
  <c r="BF80" i="7"/>
  <c r="T80" i="7"/>
  <c r="R80" i="7"/>
  <c r="P80" i="7"/>
  <c r="F73" i="7"/>
  <c r="E71" i="7"/>
  <c r="F52" i="7"/>
  <c r="E50" i="7"/>
  <c r="J24" i="7"/>
  <c r="E24" i="7"/>
  <c r="J55" i="7" s="1"/>
  <c r="J23" i="7"/>
  <c r="J21" i="7"/>
  <c r="E21" i="7"/>
  <c r="J75" i="7"/>
  <c r="J20" i="7"/>
  <c r="J18" i="7"/>
  <c r="E18" i="7"/>
  <c r="F76" i="7"/>
  <c r="J17" i="7"/>
  <c r="J15" i="7"/>
  <c r="E15" i="7"/>
  <c r="F54" i="7" s="1"/>
  <c r="J14" i="7"/>
  <c r="J12" i="7"/>
  <c r="J73" i="7" s="1"/>
  <c r="E7" i="7"/>
  <c r="E69" i="7" s="1"/>
  <c r="J37" i="6"/>
  <c r="J36" i="6"/>
  <c r="AY59" i="1"/>
  <c r="J35" i="6"/>
  <c r="AX59" i="1"/>
  <c r="BI94" i="6"/>
  <c r="BH94" i="6"/>
  <c r="BG94" i="6"/>
  <c r="BF94" i="6"/>
  <c r="T94" i="6"/>
  <c r="R94" i="6"/>
  <c r="P94" i="6"/>
  <c r="BI92" i="6"/>
  <c r="BH92" i="6"/>
  <c r="BG92" i="6"/>
  <c r="BF92" i="6"/>
  <c r="T92" i="6"/>
  <c r="R92" i="6"/>
  <c r="P92" i="6"/>
  <c r="BI90" i="6"/>
  <c r="BH90" i="6"/>
  <c r="BG90" i="6"/>
  <c r="BF90" i="6"/>
  <c r="T90" i="6"/>
  <c r="R90" i="6"/>
  <c r="P90" i="6"/>
  <c r="BI88" i="6"/>
  <c r="BH88" i="6"/>
  <c r="BG88" i="6"/>
  <c r="BF88" i="6"/>
  <c r="T88" i="6"/>
  <c r="R88" i="6"/>
  <c r="P88" i="6"/>
  <c r="BI86" i="6"/>
  <c r="BH86" i="6"/>
  <c r="BG86" i="6"/>
  <c r="BF86" i="6"/>
  <c r="T86" i="6"/>
  <c r="R86" i="6"/>
  <c r="P86" i="6"/>
  <c r="BI84" i="6"/>
  <c r="BH84" i="6"/>
  <c r="BG84" i="6"/>
  <c r="BF84" i="6"/>
  <c r="T84" i="6"/>
  <c r="R84" i="6"/>
  <c r="P84" i="6"/>
  <c r="BI82" i="6"/>
  <c r="BH82" i="6"/>
  <c r="BG82" i="6"/>
  <c r="BF82" i="6"/>
  <c r="T82" i="6"/>
  <c r="R82" i="6"/>
  <c r="P82" i="6"/>
  <c r="BI80" i="6"/>
  <c r="BH80" i="6"/>
  <c r="BG80" i="6"/>
  <c r="BF80" i="6"/>
  <c r="T80" i="6"/>
  <c r="R80" i="6"/>
  <c r="P80" i="6"/>
  <c r="F73" i="6"/>
  <c r="E71" i="6"/>
  <c r="F52" i="6"/>
  <c r="E50" i="6"/>
  <c r="J24" i="6"/>
  <c r="E24" i="6"/>
  <c r="J76" i="6" s="1"/>
  <c r="J23" i="6"/>
  <c r="J21" i="6"/>
  <c r="E21" i="6"/>
  <c r="J54" i="6" s="1"/>
  <c r="J20" i="6"/>
  <c r="J18" i="6"/>
  <c r="E18" i="6"/>
  <c r="F76" i="6" s="1"/>
  <c r="J17" i="6"/>
  <c r="J15" i="6"/>
  <c r="E15" i="6"/>
  <c r="F75" i="6" s="1"/>
  <c r="J14" i="6"/>
  <c r="J12" i="6"/>
  <c r="J73" i="6"/>
  <c r="E7" i="6"/>
  <c r="E48" i="6"/>
  <c r="J85" i="5"/>
  <c r="J61" i="5" s="1"/>
  <c r="J84" i="5"/>
  <c r="J60" i="5" s="1"/>
  <c r="J37" i="5"/>
  <c r="J36" i="5"/>
  <c r="AY58" i="1"/>
  <c r="J35" i="5"/>
  <c r="AX58" i="1" s="1"/>
  <c r="BI163" i="5"/>
  <c r="BH163" i="5"/>
  <c r="BG163" i="5"/>
  <c r="BF163" i="5"/>
  <c r="T163" i="5"/>
  <c r="R163" i="5"/>
  <c r="P163" i="5"/>
  <c r="BI161" i="5"/>
  <c r="BH161" i="5"/>
  <c r="BG161" i="5"/>
  <c r="BF161" i="5"/>
  <c r="T161" i="5"/>
  <c r="R161" i="5"/>
  <c r="P161" i="5"/>
  <c r="BI159" i="5"/>
  <c r="BH159" i="5"/>
  <c r="BG159" i="5"/>
  <c r="BF159" i="5"/>
  <c r="T159" i="5"/>
  <c r="R159" i="5"/>
  <c r="P159" i="5"/>
  <c r="BI157" i="5"/>
  <c r="BH157" i="5"/>
  <c r="BG157" i="5"/>
  <c r="BF157" i="5"/>
  <c r="T157" i="5"/>
  <c r="R157" i="5"/>
  <c r="P157" i="5"/>
  <c r="BI155" i="5"/>
  <c r="BH155" i="5"/>
  <c r="BG155" i="5"/>
  <c r="BF155" i="5"/>
  <c r="T155" i="5"/>
  <c r="R155" i="5"/>
  <c r="P155" i="5"/>
  <c r="BI153" i="5"/>
  <c r="BH153" i="5"/>
  <c r="BG153" i="5"/>
  <c r="BF153" i="5"/>
  <c r="T153" i="5"/>
  <c r="R153" i="5"/>
  <c r="P153" i="5"/>
  <c r="BI151" i="5"/>
  <c r="BH151" i="5"/>
  <c r="BG151" i="5"/>
  <c r="BF151" i="5"/>
  <c r="T151" i="5"/>
  <c r="R151" i="5"/>
  <c r="P151" i="5"/>
  <c r="BI148" i="5"/>
  <c r="BH148" i="5"/>
  <c r="BG148" i="5"/>
  <c r="BF148" i="5"/>
  <c r="T148" i="5"/>
  <c r="R148" i="5"/>
  <c r="P148" i="5"/>
  <c r="BI146" i="5"/>
  <c r="BH146" i="5"/>
  <c r="BG146" i="5"/>
  <c r="BF146" i="5"/>
  <c r="T146" i="5"/>
  <c r="R146" i="5"/>
  <c r="P146" i="5"/>
  <c r="BI144" i="5"/>
  <c r="BH144" i="5"/>
  <c r="BG144" i="5"/>
  <c r="BF144" i="5"/>
  <c r="T144" i="5"/>
  <c r="R144" i="5"/>
  <c r="P144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39" i="5"/>
  <c r="BH139" i="5"/>
  <c r="BG139" i="5"/>
  <c r="BF139" i="5"/>
  <c r="T139" i="5"/>
  <c r="R139" i="5"/>
  <c r="P139" i="5"/>
  <c r="BI137" i="5"/>
  <c r="BH137" i="5"/>
  <c r="BG137" i="5"/>
  <c r="BF137" i="5"/>
  <c r="T137" i="5"/>
  <c r="R137" i="5"/>
  <c r="P137" i="5"/>
  <c r="BI135" i="5"/>
  <c r="BH135" i="5"/>
  <c r="BG135" i="5"/>
  <c r="BF135" i="5"/>
  <c r="T135" i="5"/>
  <c r="R135" i="5"/>
  <c r="P135" i="5"/>
  <c r="BI133" i="5"/>
  <c r="BH133" i="5"/>
  <c r="BG133" i="5"/>
  <c r="BF133" i="5"/>
  <c r="T133" i="5"/>
  <c r="R133" i="5"/>
  <c r="P133" i="5"/>
  <c r="BI131" i="5"/>
  <c r="BH131" i="5"/>
  <c r="BG131" i="5"/>
  <c r="BF131" i="5"/>
  <c r="T131" i="5"/>
  <c r="R131" i="5"/>
  <c r="P131" i="5"/>
  <c r="BI129" i="5"/>
  <c r="BH129" i="5"/>
  <c r="BG129" i="5"/>
  <c r="BF129" i="5"/>
  <c r="T129" i="5"/>
  <c r="R129" i="5"/>
  <c r="P129" i="5"/>
  <c r="BI127" i="5"/>
  <c r="BH127" i="5"/>
  <c r="BG127" i="5"/>
  <c r="BF127" i="5"/>
  <c r="T127" i="5"/>
  <c r="R127" i="5"/>
  <c r="P127" i="5"/>
  <c r="BI125" i="5"/>
  <c r="BH125" i="5"/>
  <c r="BG125" i="5"/>
  <c r="BF125" i="5"/>
  <c r="T125" i="5"/>
  <c r="R125" i="5"/>
  <c r="P125" i="5"/>
  <c r="BI123" i="5"/>
  <c r="BH123" i="5"/>
  <c r="BG123" i="5"/>
  <c r="BF123" i="5"/>
  <c r="T123" i="5"/>
  <c r="R123" i="5"/>
  <c r="P123" i="5"/>
  <c r="BI121" i="5"/>
  <c r="BH121" i="5"/>
  <c r="BG121" i="5"/>
  <c r="BF121" i="5"/>
  <c r="T121" i="5"/>
  <c r="R121" i="5"/>
  <c r="P121" i="5"/>
  <c r="BI119" i="5"/>
  <c r="BH119" i="5"/>
  <c r="BG119" i="5"/>
  <c r="BF119" i="5"/>
  <c r="T119" i="5"/>
  <c r="R119" i="5"/>
  <c r="P119" i="5"/>
  <c r="BI117" i="5"/>
  <c r="BH117" i="5"/>
  <c r="BG117" i="5"/>
  <c r="BF117" i="5"/>
  <c r="T117" i="5"/>
  <c r="R117" i="5"/>
  <c r="P117" i="5"/>
  <c r="BI115" i="5"/>
  <c r="BH115" i="5"/>
  <c r="BG115" i="5"/>
  <c r="BF115" i="5"/>
  <c r="T115" i="5"/>
  <c r="R115" i="5"/>
  <c r="P115" i="5"/>
  <c r="BI113" i="5"/>
  <c r="BH113" i="5"/>
  <c r="BG113" i="5"/>
  <c r="BF113" i="5"/>
  <c r="T113" i="5"/>
  <c r="R113" i="5"/>
  <c r="P113" i="5"/>
  <c r="BI111" i="5"/>
  <c r="BH111" i="5"/>
  <c r="BG111" i="5"/>
  <c r="BF111" i="5"/>
  <c r="T111" i="5"/>
  <c r="R111" i="5"/>
  <c r="P111" i="5"/>
  <c r="BI109" i="5"/>
  <c r="BH109" i="5"/>
  <c r="BG109" i="5"/>
  <c r="BF109" i="5"/>
  <c r="T109" i="5"/>
  <c r="R109" i="5"/>
  <c r="P109" i="5"/>
  <c r="BI107" i="5"/>
  <c r="BH107" i="5"/>
  <c r="BG107" i="5"/>
  <c r="BF107" i="5"/>
  <c r="T107" i="5"/>
  <c r="R107" i="5"/>
  <c r="P107" i="5"/>
  <c r="BI105" i="5"/>
  <c r="BH105" i="5"/>
  <c r="BG105" i="5"/>
  <c r="BF105" i="5"/>
  <c r="T105" i="5"/>
  <c r="R105" i="5"/>
  <c r="P105" i="5"/>
  <c r="BI103" i="5"/>
  <c r="BH103" i="5"/>
  <c r="BG103" i="5"/>
  <c r="BF103" i="5"/>
  <c r="T103" i="5"/>
  <c r="R103" i="5"/>
  <c r="P103" i="5"/>
  <c r="BI101" i="5"/>
  <c r="BH101" i="5"/>
  <c r="BG101" i="5"/>
  <c r="BF101" i="5"/>
  <c r="T101" i="5"/>
  <c r="R101" i="5"/>
  <c r="P101" i="5"/>
  <c r="BI99" i="5"/>
  <c r="BH99" i="5"/>
  <c r="BG99" i="5"/>
  <c r="BF99" i="5"/>
  <c r="T99" i="5"/>
  <c r="R99" i="5"/>
  <c r="P99" i="5"/>
  <c r="BI97" i="5"/>
  <c r="BH97" i="5"/>
  <c r="BG97" i="5"/>
  <c r="BF97" i="5"/>
  <c r="T97" i="5"/>
  <c r="R97" i="5"/>
  <c r="P97" i="5"/>
  <c r="BI95" i="5"/>
  <c r="BH95" i="5"/>
  <c r="BG95" i="5"/>
  <c r="BF95" i="5"/>
  <c r="T95" i="5"/>
  <c r="R95" i="5"/>
  <c r="P95" i="5"/>
  <c r="BI93" i="5"/>
  <c r="BH93" i="5"/>
  <c r="BG93" i="5"/>
  <c r="BF93" i="5"/>
  <c r="T93" i="5"/>
  <c r="R93" i="5"/>
  <c r="P93" i="5"/>
  <c r="BI91" i="5"/>
  <c r="BH91" i="5"/>
  <c r="BG91" i="5"/>
  <c r="BF91" i="5"/>
  <c r="T91" i="5"/>
  <c r="R91" i="5"/>
  <c r="P91" i="5"/>
  <c r="BI89" i="5"/>
  <c r="BH89" i="5"/>
  <c r="BG89" i="5"/>
  <c r="BF89" i="5"/>
  <c r="T89" i="5"/>
  <c r="R89" i="5"/>
  <c r="P89" i="5"/>
  <c r="BI87" i="5"/>
  <c r="BH87" i="5"/>
  <c r="BG87" i="5"/>
  <c r="BF87" i="5"/>
  <c r="T87" i="5"/>
  <c r="R87" i="5"/>
  <c r="P87" i="5"/>
  <c r="F77" i="5"/>
  <c r="E75" i="5"/>
  <c r="F52" i="5"/>
  <c r="E50" i="5"/>
  <c r="J24" i="5"/>
  <c r="E24" i="5"/>
  <c r="J80" i="5"/>
  <c r="J23" i="5"/>
  <c r="J21" i="5"/>
  <c r="E21" i="5"/>
  <c r="J54" i="5"/>
  <c r="J20" i="5"/>
  <c r="J18" i="5"/>
  <c r="E18" i="5"/>
  <c r="F80" i="5" s="1"/>
  <c r="J17" i="5"/>
  <c r="J15" i="5"/>
  <c r="E15" i="5"/>
  <c r="F54" i="5"/>
  <c r="J14" i="5"/>
  <c r="J12" i="5"/>
  <c r="J77" i="5"/>
  <c r="E7" i="5"/>
  <c r="E73" i="5"/>
  <c r="J37" i="4"/>
  <c r="J36" i="4"/>
  <c r="AY57" i="1"/>
  <c r="J35" i="4"/>
  <c r="AX57" i="1" s="1"/>
  <c r="BI294" i="4"/>
  <c r="BH294" i="4"/>
  <c r="BG294" i="4"/>
  <c r="BF294" i="4"/>
  <c r="T294" i="4"/>
  <c r="R294" i="4"/>
  <c r="P294" i="4"/>
  <c r="BI293" i="4"/>
  <c r="BH293" i="4"/>
  <c r="BG293" i="4"/>
  <c r="BF293" i="4"/>
  <c r="T293" i="4"/>
  <c r="R293" i="4"/>
  <c r="P293" i="4"/>
  <c r="BI291" i="4"/>
  <c r="BH291" i="4"/>
  <c r="BG291" i="4"/>
  <c r="BF291" i="4"/>
  <c r="T291" i="4"/>
  <c r="R291" i="4"/>
  <c r="P291" i="4"/>
  <c r="BI289" i="4"/>
  <c r="BH289" i="4"/>
  <c r="BG289" i="4"/>
  <c r="BF289" i="4"/>
  <c r="T289" i="4"/>
  <c r="R289" i="4"/>
  <c r="P289" i="4"/>
  <c r="BI287" i="4"/>
  <c r="BH287" i="4"/>
  <c r="BG287" i="4"/>
  <c r="BF287" i="4"/>
  <c r="T287" i="4"/>
  <c r="R287" i="4"/>
  <c r="P287" i="4"/>
  <c r="BI285" i="4"/>
  <c r="BH285" i="4"/>
  <c r="BG285" i="4"/>
  <c r="BF285" i="4"/>
  <c r="T285" i="4"/>
  <c r="R285" i="4"/>
  <c r="P285" i="4"/>
  <c r="BI283" i="4"/>
  <c r="BH283" i="4"/>
  <c r="BG283" i="4"/>
  <c r="BF283" i="4"/>
  <c r="T283" i="4"/>
  <c r="R283" i="4"/>
  <c r="P283" i="4"/>
  <c r="BI281" i="4"/>
  <c r="BH281" i="4"/>
  <c r="BG281" i="4"/>
  <c r="BF281" i="4"/>
  <c r="T281" i="4"/>
  <c r="R281" i="4"/>
  <c r="P281" i="4"/>
  <c r="BI279" i="4"/>
  <c r="BH279" i="4"/>
  <c r="BG279" i="4"/>
  <c r="BF279" i="4"/>
  <c r="T279" i="4"/>
  <c r="R279" i="4"/>
  <c r="P279" i="4"/>
  <c r="BI277" i="4"/>
  <c r="BH277" i="4"/>
  <c r="BG277" i="4"/>
  <c r="BF277" i="4"/>
  <c r="T277" i="4"/>
  <c r="R277" i="4"/>
  <c r="P277" i="4"/>
  <c r="BI275" i="4"/>
  <c r="BH275" i="4"/>
  <c r="BG275" i="4"/>
  <c r="BF275" i="4"/>
  <c r="T275" i="4"/>
  <c r="R275" i="4"/>
  <c r="P275" i="4"/>
  <c r="BI273" i="4"/>
  <c r="BH273" i="4"/>
  <c r="BG273" i="4"/>
  <c r="BF273" i="4"/>
  <c r="T273" i="4"/>
  <c r="R273" i="4"/>
  <c r="P273" i="4"/>
  <c r="BI271" i="4"/>
  <c r="BH271" i="4"/>
  <c r="BG271" i="4"/>
  <c r="BF271" i="4"/>
  <c r="T271" i="4"/>
  <c r="R271" i="4"/>
  <c r="P271" i="4"/>
  <c r="BI269" i="4"/>
  <c r="BH269" i="4"/>
  <c r="BG269" i="4"/>
  <c r="BF269" i="4"/>
  <c r="T269" i="4"/>
  <c r="R269" i="4"/>
  <c r="P269" i="4"/>
  <c r="BI267" i="4"/>
  <c r="BH267" i="4"/>
  <c r="BG267" i="4"/>
  <c r="BF267" i="4"/>
  <c r="T267" i="4"/>
  <c r="R267" i="4"/>
  <c r="P267" i="4"/>
  <c r="BI265" i="4"/>
  <c r="BH265" i="4"/>
  <c r="BG265" i="4"/>
  <c r="BF265" i="4"/>
  <c r="T265" i="4"/>
  <c r="R265" i="4"/>
  <c r="P265" i="4"/>
  <c r="BI263" i="4"/>
  <c r="BH263" i="4"/>
  <c r="BG263" i="4"/>
  <c r="BF263" i="4"/>
  <c r="T263" i="4"/>
  <c r="R263" i="4"/>
  <c r="P263" i="4"/>
  <c r="BI261" i="4"/>
  <c r="BH261" i="4"/>
  <c r="BG261" i="4"/>
  <c r="BF261" i="4"/>
  <c r="T261" i="4"/>
  <c r="R261" i="4"/>
  <c r="P261" i="4"/>
  <c r="BI259" i="4"/>
  <c r="BH259" i="4"/>
  <c r="BG259" i="4"/>
  <c r="BF259" i="4"/>
  <c r="T259" i="4"/>
  <c r="R259" i="4"/>
  <c r="P259" i="4"/>
  <c r="BI257" i="4"/>
  <c r="BH257" i="4"/>
  <c r="BG257" i="4"/>
  <c r="BF257" i="4"/>
  <c r="T257" i="4"/>
  <c r="R257" i="4"/>
  <c r="P257" i="4"/>
  <c r="BI255" i="4"/>
  <c r="BH255" i="4"/>
  <c r="BG255" i="4"/>
  <c r="BF255" i="4"/>
  <c r="T255" i="4"/>
  <c r="R255" i="4"/>
  <c r="P255" i="4"/>
  <c r="BI253" i="4"/>
  <c r="BH253" i="4"/>
  <c r="BG253" i="4"/>
  <c r="BF253" i="4"/>
  <c r="T253" i="4"/>
  <c r="R253" i="4"/>
  <c r="P253" i="4"/>
  <c r="BI251" i="4"/>
  <c r="BH251" i="4"/>
  <c r="BG251" i="4"/>
  <c r="BF251" i="4"/>
  <c r="T251" i="4"/>
  <c r="R251" i="4"/>
  <c r="P251" i="4"/>
  <c r="BI249" i="4"/>
  <c r="BH249" i="4"/>
  <c r="BG249" i="4"/>
  <c r="BF249" i="4"/>
  <c r="T249" i="4"/>
  <c r="R249" i="4"/>
  <c r="P249" i="4"/>
  <c r="BI247" i="4"/>
  <c r="BH247" i="4"/>
  <c r="BG247" i="4"/>
  <c r="BF247" i="4"/>
  <c r="T247" i="4"/>
  <c r="R247" i="4"/>
  <c r="P247" i="4"/>
  <c r="BI245" i="4"/>
  <c r="BH245" i="4"/>
  <c r="BG245" i="4"/>
  <c r="BF245" i="4"/>
  <c r="T245" i="4"/>
  <c r="R245" i="4"/>
  <c r="P245" i="4"/>
  <c r="BI243" i="4"/>
  <c r="BH243" i="4"/>
  <c r="BG243" i="4"/>
  <c r="BF243" i="4"/>
  <c r="T243" i="4"/>
  <c r="R243" i="4"/>
  <c r="P243" i="4"/>
  <c r="BI241" i="4"/>
  <c r="BH241" i="4"/>
  <c r="BG241" i="4"/>
  <c r="BF241" i="4"/>
  <c r="T241" i="4"/>
  <c r="R241" i="4"/>
  <c r="P241" i="4"/>
  <c r="BI239" i="4"/>
  <c r="BH239" i="4"/>
  <c r="BG239" i="4"/>
  <c r="BF239" i="4"/>
  <c r="T239" i="4"/>
  <c r="R239" i="4"/>
  <c r="P239" i="4"/>
  <c r="BI237" i="4"/>
  <c r="BH237" i="4"/>
  <c r="BG237" i="4"/>
  <c r="BF237" i="4"/>
  <c r="T237" i="4"/>
  <c r="R237" i="4"/>
  <c r="P237" i="4"/>
  <c r="BI235" i="4"/>
  <c r="BH235" i="4"/>
  <c r="BG235" i="4"/>
  <c r="BF235" i="4"/>
  <c r="T235" i="4"/>
  <c r="R235" i="4"/>
  <c r="P235" i="4"/>
  <c r="BI233" i="4"/>
  <c r="BH233" i="4"/>
  <c r="BG233" i="4"/>
  <c r="BF233" i="4"/>
  <c r="T233" i="4"/>
  <c r="R233" i="4"/>
  <c r="P233" i="4"/>
  <c r="BI231" i="4"/>
  <c r="BH231" i="4"/>
  <c r="BG231" i="4"/>
  <c r="BF231" i="4"/>
  <c r="T231" i="4"/>
  <c r="R231" i="4"/>
  <c r="P231" i="4"/>
  <c r="BI229" i="4"/>
  <c r="BH229" i="4"/>
  <c r="BG229" i="4"/>
  <c r="BF229" i="4"/>
  <c r="T229" i="4"/>
  <c r="R229" i="4"/>
  <c r="P229" i="4"/>
  <c r="BI227" i="4"/>
  <c r="BH227" i="4"/>
  <c r="BG227" i="4"/>
  <c r="BF227" i="4"/>
  <c r="T227" i="4"/>
  <c r="R227" i="4"/>
  <c r="P227" i="4"/>
  <c r="BI224" i="4"/>
  <c r="BH224" i="4"/>
  <c r="BG224" i="4"/>
  <c r="BF224" i="4"/>
  <c r="T224" i="4"/>
  <c r="R224" i="4"/>
  <c r="P224" i="4"/>
  <c r="BI222" i="4"/>
  <c r="BH222" i="4"/>
  <c r="BG222" i="4"/>
  <c r="BF222" i="4"/>
  <c r="T222" i="4"/>
  <c r="R222" i="4"/>
  <c r="P222" i="4"/>
  <c r="BI220" i="4"/>
  <c r="BH220" i="4"/>
  <c r="BG220" i="4"/>
  <c r="BF220" i="4"/>
  <c r="T220" i="4"/>
  <c r="R220" i="4"/>
  <c r="P220" i="4"/>
  <c r="BI218" i="4"/>
  <c r="BH218" i="4"/>
  <c r="BG218" i="4"/>
  <c r="BF218" i="4"/>
  <c r="T218" i="4"/>
  <c r="R218" i="4"/>
  <c r="P218" i="4"/>
  <c r="BI216" i="4"/>
  <c r="BH216" i="4"/>
  <c r="BG216" i="4"/>
  <c r="BF216" i="4"/>
  <c r="T216" i="4"/>
  <c r="R216" i="4"/>
  <c r="P216" i="4"/>
  <c r="BI214" i="4"/>
  <c r="BH214" i="4"/>
  <c r="BG214" i="4"/>
  <c r="BF214" i="4"/>
  <c r="T214" i="4"/>
  <c r="R214" i="4"/>
  <c r="P214" i="4"/>
  <c r="BI212" i="4"/>
  <c r="BH212" i="4"/>
  <c r="BG212" i="4"/>
  <c r="BF212" i="4"/>
  <c r="T212" i="4"/>
  <c r="R212" i="4"/>
  <c r="P212" i="4"/>
  <c r="BI210" i="4"/>
  <c r="BH210" i="4"/>
  <c r="BG210" i="4"/>
  <c r="BF210" i="4"/>
  <c r="T210" i="4"/>
  <c r="R210" i="4"/>
  <c r="P210" i="4"/>
  <c r="BI208" i="4"/>
  <c r="BH208" i="4"/>
  <c r="BG208" i="4"/>
  <c r="BF208" i="4"/>
  <c r="T208" i="4"/>
  <c r="R208" i="4"/>
  <c r="P208" i="4"/>
  <c r="BI206" i="4"/>
  <c r="BH206" i="4"/>
  <c r="BG206" i="4"/>
  <c r="BF206" i="4"/>
  <c r="T206" i="4"/>
  <c r="R206" i="4"/>
  <c r="P206" i="4"/>
  <c r="BI204" i="4"/>
  <c r="BH204" i="4"/>
  <c r="BG204" i="4"/>
  <c r="BF204" i="4"/>
  <c r="T204" i="4"/>
  <c r="R204" i="4"/>
  <c r="P204" i="4"/>
  <c r="BI202" i="4"/>
  <c r="BH202" i="4"/>
  <c r="BG202" i="4"/>
  <c r="BF202" i="4"/>
  <c r="T202" i="4"/>
  <c r="R202" i="4"/>
  <c r="P202" i="4"/>
  <c r="BI200" i="4"/>
  <c r="BH200" i="4"/>
  <c r="BG200" i="4"/>
  <c r="BF200" i="4"/>
  <c r="T200" i="4"/>
  <c r="R200" i="4"/>
  <c r="P200" i="4"/>
  <c r="BI198" i="4"/>
  <c r="BH198" i="4"/>
  <c r="BG198" i="4"/>
  <c r="BF198" i="4"/>
  <c r="T198" i="4"/>
  <c r="R198" i="4"/>
  <c r="P198" i="4"/>
  <c r="BI197" i="4"/>
  <c r="BH197" i="4"/>
  <c r="BG197" i="4"/>
  <c r="BF197" i="4"/>
  <c r="T197" i="4"/>
  <c r="R197" i="4"/>
  <c r="P197" i="4"/>
  <c r="BI196" i="4"/>
  <c r="BH196" i="4"/>
  <c r="BG196" i="4"/>
  <c r="BF196" i="4"/>
  <c r="T196" i="4"/>
  <c r="R196" i="4"/>
  <c r="P196" i="4"/>
  <c r="BI195" i="4"/>
  <c r="BH195" i="4"/>
  <c r="BG195" i="4"/>
  <c r="BF195" i="4"/>
  <c r="T195" i="4"/>
  <c r="R195" i="4"/>
  <c r="P195" i="4"/>
  <c r="BI194" i="4"/>
  <c r="BH194" i="4"/>
  <c r="BG194" i="4"/>
  <c r="BF194" i="4"/>
  <c r="T194" i="4"/>
  <c r="R194" i="4"/>
  <c r="P194" i="4"/>
  <c r="BI193" i="4"/>
  <c r="BH193" i="4"/>
  <c r="BG193" i="4"/>
  <c r="BF193" i="4"/>
  <c r="T193" i="4"/>
  <c r="R193" i="4"/>
  <c r="P193" i="4"/>
  <c r="BI191" i="4"/>
  <c r="BH191" i="4"/>
  <c r="BG191" i="4"/>
  <c r="BF191" i="4"/>
  <c r="T191" i="4"/>
  <c r="R191" i="4"/>
  <c r="P191" i="4"/>
  <c r="BI189" i="4"/>
  <c r="BH189" i="4"/>
  <c r="BG189" i="4"/>
  <c r="BF189" i="4"/>
  <c r="T189" i="4"/>
  <c r="R189" i="4"/>
  <c r="P189" i="4"/>
  <c r="BI187" i="4"/>
  <c r="BH187" i="4"/>
  <c r="BG187" i="4"/>
  <c r="BF187" i="4"/>
  <c r="T187" i="4"/>
  <c r="R187" i="4"/>
  <c r="P187" i="4"/>
  <c r="BI185" i="4"/>
  <c r="BH185" i="4"/>
  <c r="BG185" i="4"/>
  <c r="BF185" i="4"/>
  <c r="T185" i="4"/>
  <c r="R185" i="4"/>
  <c r="P185" i="4"/>
  <c r="BI183" i="4"/>
  <c r="BH183" i="4"/>
  <c r="BG183" i="4"/>
  <c r="BF183" i="4"/>
  <c r="T183" i="4"/>
  <c r="R183" i="4"/>
  <c r="P183" i="4"/>
  <c r="BI181" i="4"/>
  <c r="BH181" i="4"/>
  <c r="BG181" i="4"/>
  <c r="BF181" i="4"/>
  <c r="T181" i="4"/>
  <c r="R181" i="4"/>
  <c r="P181" i="4"/>
  <c r="BI179" i="4"/>
  <c r="BH179" i="4"/>
  <c r="BG179" i="4"/>
  <c r="BF179" i="4"/>
  <c r="T179" i="4"/>
  <c r="R179" i="4"/>
  <c r="P179" i="4"/>
  <c r="BI177" i="4"/>
  <c r="BH177" i="4"/>
  <c r="BG177" i="4"/>
  <c r="BF177" i="4"/>
  <c r="T177" i="4"/>
  <c r="R177" i="4"/>
  <c r="P177" i="4"/>
  <c r="BI175" i="4"/>
  <c r="BH175" i="4"/>
  <c r="BG175" i="4"/>
  <c r="BF175" i="4"/>
  <c r="T175" i="4"/>
  <c r="R175" i="4"/>
  <c r="P175" i="4"/>
  <c r="BI173" i="4"/>
  <c r="BH173" i="4"/>
  <c r="BG173" i="4"/>
  <c r="BF173" i="4"/>
  <c r="T173" i="4"/>
  <c r="R173" i="4"/>
  <c r="P173" i="4"/>
  <c r="BI171" i="4"/>
  <c r="BH171" i="4"/>
  <c r="BG171" i="4"/>
  <c r="BF171" i="4"/>
  <c r="T171" i="4"/>
  <c r="R171" i="4"/>
  <c r="P171" i="4"/>
  <c r="BI169" i="4"/>
  <c r="BH169" i="4"/>
  <c r="BG169" i="4"/>
  <c r="BF169" i="4"/>
  <c r="T169" i="4"/>
  <c r="R169" i="4"/>
  <c r="P169" i="4"/>
  <c r="BI167" i="4"/>
  <c r="BH167" i="4"/>
  <c r="BG167" i="4"/>
  <c r="BF167" i="4"/>
  <c r="T167" i="4"/>
  <c r="R167" i="4"/>
  <c r="P167" i="4"/>
  <c r="BI165" i="4"/>
  <c r="BH165" i="4"/>
  <c r="BG165" i="4"/>
  <c r="BF165" i="4"/>
  <c r="T165" i="4"/>
  <c r="R165" i="4"/>
  <c r="P165" i="4"/>
  <c r="BI163" i="4"/>
  <c r="BH163" i="4"/>
  <c r="BG163" i="4"/>
  <c r="BF163" i="4"/>
  <c r="T163" i="4"/>
  <c r="R163" i="4"/>
  <c r="P163" i="4"/>
  <c r="BI161" i="4"/>
  <c r="BH161" i="4"/>
  <c r="BG161" i="4"/>
  <c r="BF161" i="4"/>
  <c r="T161" i="4"/>
  <c r="R161" i="4"/>
  <c r="P161" i="4"/>
  <c r="BI159" i="4"/>
  <c r="BH159" i="4"/>
  <c r="BG159" i="4"/>
  <c r="BF159" i="4"/>
  <c r="T159" i="4"/>
  <c r="R159" i="4"/>
  <c r="P159" i="4"/>
  <c r="BI157" i="4"/>
  <c r="BH157" i="4"/>
  <c r="BG157" i="4"/>
  <c r="BF157" i="4"/>
  <c r="T157" i="4"/>
  <c r="R157" i="4"/>
  <c r="P157" i="4"/>
  <c r="BI155" i="4"/>
  <c r="BH155" i="4"/>
  <c r="BG155" i="4"/>
  <c r="BF155" i="4"/>
  <c r="T155" i="4"/>
  <c r="R155" i="4"/>
  <c r="P155" i="4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4" i="4"/>
  <c r="BH144" i="4"/>
  <c r="BG144" i="4"/>
  <c r="BF144" i="4"/>
  <c r="T144" i="4"/>
  <c r="R144" i="4"/>
  <c r="P144" i="4"/>
  <c r="BI142" i="4"/>
  <c r="BH142" i="4"/>
  <c r="BG142" i="4"/>
  <c r="BF142" i="4"/>
  <c r="T142" i="4"/>
  <c r="R142" i="4"/>
  <c r="P142" i="4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R130" i="4"/>
  <c r="P130" i="4"/>
  <c r="BI128" i="4"/>
  <c r="BH128" i="4"/>
  <c r="BG128" i="4"/>
  <c r="BF128" i="4"/>
  <c r="T128" i="4"/>
  <c r="R128" i="4"/>
  <c r="P128" i="4"/>
  <c r="BI126" i="4"/>
  <c r="BH126" i="4"/>
  <c r="BG126" i="4"/>
  <c r="BF126" i="4"/>
  <c r="T126" i="4"/>
  <c r="R126" i="4"/>
  <c r="P126" i="4"/>
  <c r="BI124" i="4"/>
  <c r="BH124" i="4"/>
  <c r="BG124" i="4"/>
  <c r="BF124" i="4"/>
  <c r="T124" i="4"/>
  <c r="R124" i="4"/>
  <c r="P124" i="4"/>
  <c r="BI122" i="4"/>
  <c r="BH122" i="4"/>
  <c r="BG122" i="4"/>
  <c r="BF122" i="4"/>
  <c r="T122" i="4"/>
  <c r="R122" i="4"/>
  <c r="P122" i="4"/>
  <c r="BI120" i="4"/>
  <c r="BH120" i="4"/>
  <c r="BG120" i="4"/>
  <c r="BF120" i="4"/>
  <c r="T120" i="4"/>
  <c r="R120" i="4"/>
  <c r="P120" i="4"/>
  <c r="BI118" i="4"/>
  <c r="BH118" i="4"/>
  <c r="BG118" i="4"/>
  <c r="BF118" i="4"/>
  <c r="T118" i="4"/>
  <c r="R118" i="4"/>
  <c r="P118" i="4"/>
  <c r="BI116" i="4"/>
  <c r="BH116" i="4"/>
  <c r="BG116" i="4"/>
  <c r="BF116" i="4"/>
  <c r="T116" i="4"/>
  <c r="R116" i="4"/>
  <c r="P116" i="4"/>
  <c r="BI114" i="4"/>
  <c r="BH114" i="4"/>
  <c r="BG114" i="4"/>
  <c r="BF114" i="4"/>
  <c r="T114" i="4"/>
  <c r="R114" i="4"/>
  <c r="P114" i="4"/>
  <c r="BI112" i="4"/>
  <c r="BH112" i="4"/>
  <c r="BG112" i="4"/>
  <c r="BF112" i="4"/>
  <c r="T112" i="4"/>
  <c r="R112" i="4"/>
  <c r="P112" i="4"/>
  <c r="BI110" i="4"/>
  <c r="BH110" i="4"/>
  <c r="BG110" i="4"/>
  <c r="BF110" i="4"/>
  <c r="T110" i="4"/>
  <c r="R110" i="4"/>
  <c r="P110" i="4"/>
  <c r="BI108" i="4"/>
  <c r="BH108" i="4"/>
  <c r="BG108" i="4"/>
  <c r="BF108" i="4"/>
  <c r="T108" i="4"/>
  <c r="R108" i="4"/>
  <c r="P108" i="4"/>
  <c r="BI106" i="4"/>
  <c r="BH106" i="4"/>
  <c r="BG106" i="4"/>
  <c r="BF106" i="4"/>
  <c r="T106" i="4"/>
  <c r="R106" i="4"/>
  <c r="P106" i="4"/>
  <c r="BI104" i="4"/>
  <c r="BH104" i="4"/>
  <c r="BG104" i="4"/>
  <c r="BF104" i="4"/>
  <c r="T104" i="4"/>
  <c r="R104" i="4"/>
  <c r="P104" i="4"/>
  <c r="BI102" i="4"/>
  <c r="BH102" i="4"/>
  <c r="BG102" i="4"/>
  <c r="BF102" i="4"/>
  <c r="T102" i="4"/>
  <c r="R102" i="4"/>
  <c r="P102" i="4"/>
  <c r="BI100" i="4"/>
  <c r="BH100" i="4"/>
  <c r="BG100" i="4"/>
  <c r="BF100" i="4"/>
  <c r="T100" i="4"/>
  <c r="R100" i="4"/>
  <c r="P100" i="4"/>
  <c r="BI98" i="4"/>
  <c r="BH98" i="4"/>
  <c r="BG98" i="4"/>
  <c r="BF98" i="4"/>
  <c r="T98" i="4"/>
  <c r="R98" i="4"/>
  <c r="P98" i="4"/>
  <c r="BI96" i="4"/>
  <c r="BH96" i="4"/>
  <c r="BG96" i="4"/>
  <c r="BF96" i="4"/>
  <c r="T96" i="4"/>
  <c r="R96" i="4"/>
  <c r="P96" i="4"/>
  <c r="BI94" i="4"/>
  <c r="BH94" i="4"/>
  <c r="BG94" i="4"/>
  <c r="BF94" i="4"/>
  <c r="T94" i="4"/>
  <c r="R94" i="4"/>
  <c r="P94" i="4"/>
  <c r="BI92" i="4"/>
  <c r="BH92" i="4"/>
  <c r="BG92" i="4"/>
  <c r="BF92" i="4"/>
  <c r="T92" i="4"/>
  <c r="R92" i="4"/>
  <c r="P92" i="4"/>
  <c r="BI90" i="4"/>
  <c r="BH90" i="4"/>
  <c r="BG90" i="4"/>
  <c r="BF90" i="4"/>
  <c r="T90" i="4"/>
  <c r="R90" i="4"/>
  <c r="P90" i="4"/>
  <c r="BI88" i="4"/>
  <c r="BH88" i="4"/>
  <c r="BG88" i="4"/>
  <c r="BF88" i="4"/>
  <c r="T88" i="4"/>
  <c r="R88" i="4"/>
  <c r="P88" i="4"/>
  <c r="BI86" i="4"/>
  <c r="BH86" i="4"/>
  <c r="BG86" i="4"/>
  <c r="BF86" i="4"/>
  <c r="T86" i="4"/>
  <c r="R86" i="4"/>
  <c r="P86" i="4"/>
  <c r="BI84" i="4"/>
  <c r="BH84" i="4"/>
  <c r="BG84" i="4"/>
  <c r="BF84" i="4"/>
  <c r="T84" i="4"/>
  <c r="R84" i="4"/>
  <c r="P84" i="4"/>
  <c r="F76" i="4"/>
  <c r="E74" i="4"/>
  <c r="F52" i="4"/>
  <c r="E50" i="4"/>
  <c r="J24" i="4"/>
  <c r="E24" i="4"/>
  <c r="J55" i="4"/>
  <c r="J23" i="4"/>
  <c r="J21" i="4"/>
  <c r="E21" i="4"/>
  <c r="J78" i="4" s="1"/>
  <c r="J20" i="4"/>
  <c r="J18" i="4"/>
  <c r="E18" i="4"/>
  <c r="F55" i="4" s="1"/>
  <c r="J17" i="4"/>
  <c r="J15" i="4"/>
  <c r="E15" i="4"/>
  <c r="F78" i="4"/>
  <c r="J14" i="4"/>
  <c r="J12" i="4"/>
  <c r="J52" i="4"/>
  <c r="E7" i="4"/>
  <c r="E48" i="4" s="1"/>
  <c r="J91" i="3"/>
  <c r="J90" i="3"/>
  <c r="J37" i="3"/>
  <c r="J36" i="3"/>
  <c r="AY56" i="1"/>
  <c r="J35" i="3"/>
  <c r="AX56" i="1"/>
  <c r="BI509" i="3"/>
  <c r="BH509" i="3"/>
  <c r="BG509" i="3"/>
  <c r="BF509" i="3"/>
  <c r="T509" i="3"/>
  <c r="R509" i="3"/>
  <c r="P509" i="3"/>
  <c r="BI508" i="3"/>
  <c r="BH508" i="3"/>
  <c r="BG508" i="3"/>
  <c r="BF508" i="3"/>
  <c r="T508" i="3"/>
  <c r="R508" i="3"/>
  <c r="P508" i="3"/>
  <c r="BI506" i="3"/>
  <c r="BH506" i="3"/>
  <c r="BG506" i="3"/>
  <c r="BF506" i="3"/>
  <c r="T506" i="3"/>
  <c r="R506" i="3"/>
  <c r="P506" i="3"/>
  <c r="BI504" i="3"/>
  <c r="BH504" i="3"/>
  <c r="BG504" i="3"/>
  <c r="BF504" i="3"/>
  <c r="T504" i="3"/>
  <c r="R504" i="3"/>
  <c r="P504" i="3"/>
  <c r="BI502" i="3"/>
  <c r="BH502" i="3"/>
  <c r="BG502" i="3"/>
  <c r="BF502" i="3"/>
  <c r="T502" i="3"/>
  <c r="R502" i="3"/>
  <c r="P502" i="3"/>
  <c r="BI500" i="3"/>
  <c r="BH500" i="3"/>
  <c r="BG500" i="3"/>
  <c r="BF500" i="3"/>
  <c r="T500" i="3"/>
  <c r="R500" i="3"/>
  <c r="P500" i="3"/>
  <c r="BI498" i="3"/>
  <c r="BH498" i="3"/>
  <c r="BG498" i="3"/>
  <c r="BF498" i="3"/>
  <c r="T498" i="3"/>
  <c r="R498" i="3"/>
  <c r="P498" i="3"/>
  <c r="BI496" i="3"/>
  <c r="BH496" i="3"/>
  <c r="BG496" i="3"/>
  <c r="BF496" i="3"/>
  <c r="T496" i="3"/>
  <c r="R496" i="3"/>
  <c r="P496" i="3"/>
  <c r="BI494" i="3"/>
  <c r="BH494" i="3"/>
  <c r="BG494" i="3"/>
  <c r="BF494" i="3"/>
  <c r="T494" i="3"/>
  <c r="R494" i="3"/>
  <c r="P494" i="3"/>
  <c r="BI492" i="3"/>
  <c r="BH492" i="3"/>
  <c r="BG492" i="3"/>
  <c r="BF492" i="3"/>
  <c r="T492" i="3"/>
  <c r="R492" i="3"/>
  <c r="P492" i="3"/>
  <c r="BI490" i="3"/>
  <c r="BH490" i="3"/>
  <c r="BG490" i="3"/>
  <c r="BF490" i="3"/>
  <c r="T490" i="3"/>
  <c r="R490" i="3"/>
  <c r="P490" i="3"/>
  <c r="BI488" i="3"/>
  <c r="BH488" i="3"/>
  <c r="BG488" i="3"/>
  <c r="BF488" i="3"/>
  <c r="T488" i="3"/>
  <c r="R488" i="3"/>
  <c r="P488" i="3"/>
  <c r="BI486" i="3"/>
  <c r="BH486" i="3"/>
  <c r="BG486" i="3"/>
  <c r="BF486" i="3"/>
  <c r="T486" i="3"/>
  <c r="R486" i="3"/>
  <c r="P486" i="3"/>
  <c r="BI484" i="3"/>
  <c r="BH484" i="3"/>
  <c r="BG484" i="3"/>
  <c r="BF484" i="3"/>
  <c r="T484" i="3"/>
  <c r="R484" i="3"/>
  <c r="P484" i="3"/>
  <c r="BI482" i="3"/>
  <c r="BH482" i="3"/>
  <c r="BG482" i="3"/>
  <c r="BF482" i="3"/>
  <c r="T482" i="3"/>
  <c r="R482" i="3"/>
  <c r="P482" i="3"/>
  <c r="BI480" i="3"/>
  <c r="BH480" i="3"/>
  <c r="BG480" i="3"/>
  <c r="BF480" i="3"/>
  <c r="T480" i="3"/>
  <c r="R480" i="3"/>
  <c r="P480" i="3"/>
  <c r="BI478" i="3"/>
  <c r="BH478" i="3"/>
  <c r="BG478" i="3"/>
  <c r="BF478" i="3"/>
  <c r="T478" i="3"/>
  <c r="R478" i="3"/>
  <c r="P478" i="3"/>
  <c r="BI476" i="3"/>
  <c r="BH476" i="3"/>
  <c r="BG476" i="3"/>
  <c r="BF476" i="3"/>
  <c r="T476" i="3"/>
  <c r="R476" i="3"/>
  <c r="P476" i="3"/>
  <c r="BI474" i="3"/>
  <c r="BH474" i="3"/>
  <c r="BG474" i="3"/>
  <c r="BF474" i="3"/>
  <c r="T474" i="3"/>
  <c r="R474" i="3"/>
  <c r="P474" i="3"/>
  <c r="BI472" i="3"/>
  <c r="BH472" i="3"/>
  <c r="BG472" i="3"/>
  <c r="BF472" i="3"/>
  <c r="T472" i="3"/>
  <c r="R472" i="3"/>
  <c r="P472" i="3"/>
  <c r="BI470" i="3"/>
  <c r="BH470" i="3"/>
  <c r="BG470" i="3"/>
  <c r="BF470" i="3"/>
  <c r="T470" i="3"/>
  <c r="R470" i="3"/>
  <c r="P470" i="3"/>
  <c r="BI468" i="3"/>
  <c r="BH468" i="3"/>
  <c r="BG468" i="3"/>
  <c r="BF468" i="3"/>
  <c r="T468" i="3"/>
  <c r="R468" i="3"/>
  <c r="P468" i="3"/>
  <c r="BI466" i="3"/>
  <c r="BH466" i="3"/>
  <c r="BG466" i="3"/>
  <c r="BF466" i="3"/>
  <c r="T466" i="3"/>
  <c r="R466" i="3"/>
  <c r="P466" i="3"/>
  <c r="BI464" i="3"/>
  <c r="BH464" i="3"/>
  <c r="BG464" i="3"/>
  <c r="BF464" i="3"/>
  <c r="T464" i="3"/>
  <c r="R464" i="3"/>
  <c r="P464" i="3"/>
  <c r="BI462" i="3"/>
  <c r="BH462" i="3"/>
  <c r="BG462" i="3"/>
  <c r="BF462" i="3"/>
  <c r="T462" i="3"/>
  <c r="R462" i="3"/>
  <c r="P462" i="3"/>
  <c r="BI460" i="3"/>
  <c r="BH460" i="3"/>
  <c r="BG460" i="3"/>
  <c r="BF460" i="3"/>
  <c r="T460" i="3"/>
  <c r="R460" i="3"/>
  <c r="P460" i="3"/>
  <c r="BI458" i="3"/>
  <c r="BH458" i="3"/>
  <c r="BG458" i="3"/>
  <c r="BF458" i="3"/>
  <c r="T458" i="3"/>
  <c r="R458" i="3"/>
  <c r="P458" i="3"/>
  <c r="BI456" i="3"/>
  <c r="BH456" i="3"/>
  <c r="BG456" i="3"/>
  <c r="BF456" i="3"/>
  <c r="T456" i="3"/>
  <c r="R456" i="3"/>
  <c r="P456" i="3"/>
  <c r="BI454" i="3"/>
  <c r="BH454" i="3"/>
  <c r="BG454" i="3"/>
  <c r="BF454" i="3"/>
  <c r="T454" i="3"/>
  <c r="R454" i="3"/>
  <c r="P454" i="3"/>
  <c r="BI452" i="3"/>
  <c r="BH452" i="3"/>
  <c r="BG452" i="3"/>
  <c r="BF452" i="3"/>
  <c r="T452" i="3"/>
  <c r="R452" i="3"/>
  <c r="P452" i="3"/>
  <c r="BI450" i="3"/>
  <c r="BH450" i="3"/>
  <c r="BG450" i="3"/>
  <c r="BF450" i="3"/>
  <c r="T450" i="3"/>
  <c r="R450" i="3"/>
  <c r="P450" i="3"/>
  <c r="BI448" i="3"/>
  <c r="BH448" i="3"/>
  <c r="BG448" i="3"/>
  <c r="BF448" i="3"/>
  <c r="T448" i="3"/>
  <c r="R448" i="3"/>
  <c r="P448" i="3"/>
  <c r="BI446" i="3"/>
  <c r="BH446" i="3"/>
  <c r="BG446" i="3"/>
  <c r="BF446" i="3"/>
  <c r="T446" i="3"/>
  <c r="R446" i="3"/>
  <c r="P446" i="3"/>
  <c r="BI444" i="3"/>
  <c r="BH444" i="3"/>
  <c r="BG444" i="3"/>
  <c r="BF444" i="3"/>
  <c r="T444" i="3"/>
  <c r="R444" i="3"/>
  <c r="P444" i="3"/>
  <c r="BI442" i="3"/>
  <c r="BH442" i="3"/>
  <c r="BG442" i="3"/>
  <c r="BF442" i="3"/>
  <c r="T442" i="3"/>
  <c r="R442" i="3"/>
  <c r="P442" i="3"/>
  <c r="BI439" i="3"/>
  <c r="BH439" i="3"/>
  <c r="BG439" i="3"/>
  <c r="BF439" i="3"/>
  <c r="T439" i="3"/>
  <c r="R439" i="3"/>
  <c r="P439" i="3"/>
  <c r="BI437" i="3"/>
  <c r="BH437" i="3"/>
  <c r="BG437" i="3"/>
  <c r="BF437" i="3"/>
  <c r="T437" i="3"/>
  <c r="R437" i="3"/>
  <c r="P437" i="3"/>
  <c r="BI435" i="3"/>
  <c r="BH435" i="3"/>
  <c r="BG435" i="3"/>
  <c r="BF435" i="3"/>
  <c r="T435" i="3"/>
  <c r="R435" i="3"/>
  <c r="P435" i="3"/>
  <c r="BI433" i="3"/>
  <c r="BH433" i="3"/>
  <c r="BG433" i="3"/>
  <c r="BF433" i="3"/>
  <c r="T433" i="3"/>
  <c r="R433" i="3"/>
  <c r="P433" i="3"/>
  <c r="BI431" i="3"/>
  <c r="BH431" i="3"/>
  <c r="BG431" i="3"/>
  <c r="BF431" i="3"/>
  <c r="T431" i="3"/>
  <c r="R431" i="3"/>
  <c r="P431" i="3"/>
  <c r="BI429" i="3"/>
  <c r="BH429" i="3"/>
  <c r="BG429" i="3"/>
  <c r="BF429" i="3"/>
  <c r="T429" i="3"/>
  <c r="R429" i="3"/>
  <c r="P429" i="3"/>
  <c r="BI427" i="3"/>
  <c r="BH427" i="3"/>
  <c r="BG427" i="3"/>
  <c r="BF427" i="3"/>
  <c r="T427" i="3"/>
  <c r="R427" i="3"/>
  <c r="P427" i="3"/>
  <c r="BI425" i="3"/>
  <c r="BH425" i="3"/>
  <c r="BG425" i="3"/>
  <c r="BF425" i="3"/>
  <c r="T425" i="3"/>
  <c r="R425" i="3"/>
  <c r="P425" i="3"/>
  <c r="BI423" i="3"/>
  <c r="BH423" i="3"/>
  <c r="BG423" i="3"/>
  <c r="BF423" i="3"/>
  <c r="T423" i="3"/>
  <c r="R423" i="3"/>
  <c r="P423" i="3"/>
  <c r="BI421" i="3"/>
  <c r="BH421" i="3"/>
  <c r="BG421" i="3"/>
  <c r="BF421" i="3"/>
  <c r="T421" i="3"/>
  <c r="R421" i="3"/>
  <c r="P421" i="3"/>
  <c r="BI419" i="3"/>
  <c r="BH419" i="3"/>
  <c r="BG419" i="3"/>
  <c r="BF419" i="3"/>
  <c r="T419" i="3"/>
  <c r="R419" i="3"/>
  <c r="P419" i="3"/>
  <c r="BI417" i="3"/>
  <c r="BH417" i="3"/>
  <c r="BG417" i="3"/>
  <c r="BF417" i="3"/>
  <c r="T417" i="3"/>
  <c r="R417" i="3"/>
  <c r="P417" i="3"/>
  <c r="BI415" i="3"/>
  <c r="BH415" i="3"/>
  <c r="BG415" i="3"/>
  <c r="BF415" i="3"/>
  <c r="T415" i="3"/>
  <c r="R415" i="3"/>
  <c r="P415" i="3"/>
  <c r="BI413" i="3"/>
  <c r="BH413" i="3"/>
  <c r="BG413" i="3"/>
  <c r="BF413" i="3"/>
  <c r="T413" i="3"/>
  <c r="R413" i="3"/>
  <c r="P413" i="3"/>
  <c r="BI411" i="3"/>
  <c r="BH411" i="3"/>
  <c r="BG411" i="3"/>
  <c r="BF411" i="3"/>
  <c r="T411" i="3"/>
  <c r="R411" i="3"/>
  <c r="P411" i="3"/>
  <c r="BI408" i="3"/>
  <c r="BH408" i="3"/>
  <c r="BG408" i="3"/>
  <c r="BF408" i="3"/>
  <c r="T408" i="3"/>
  <c r="R408" i="3"/>
  <c r="P408" i="3"/>
  <c r="BI406" i="3"/>
  <c r="BH406" i="3"/>
  <c r="BG406" i="3"/>
  <c r="BF406" i="3"/>
  <c r="T406" i="3"/>
  <c r="R406" i="3"/>
  <c r="P406" i="3"/>
  <c r="BI404" i="3"/>
  <c r="BH404" i="3"/>
  <c r="BG404" i="3"/>
  <c r="BF404" i="3"/>
  <c r="T404" i="3"/>
  <c r="R404" i="3"/>
  <c r="P404" i="3"/>
  <c r="BI402" i="3"/>
  <c r="BH402" i="3"/>
  <c r="BG402" i="3"/>
  <c r="BF402" i="3"/>
  <c r="T402" i="3"/>
  <c r="R402" i="3"/>
  <c r="P402" i="3"/>
  <c r="BI400" i="3"/>
  <c r="BH400" i="3"/>
  <c r="BG400" i="3"/>
  <c r="BF400" i="3"/>
  <c r="T400" i="3"/>
  <c r="R400" i="3"/>
  <c r="P400" i="3"/>
  <c r="BI398" i="3"/>
  <c r="BH398" i="3"/>
  <c r="BG398" i="3"/>
  <c r="BF398" i="3"/>
  <c r="T398" i="3"/>
  <c r="R398" i="3"/>
  <c r="P398" i="3"/>
  <c r="BI396" i="3"/>
  <c r="BH396" i="3"/>
  <c r="BG396" i="3"/>
  <c r="BF396" i="3"/>
  <c r="T396" i="3"/>
  <c r="R396" i="3"/>
  <c r="P396" i="3"/>
  <c r="BI394" i="3"/>
  <c r="BH394" i="3"/>
  <c r="BG394" i="3"/>
  <c r="BF394" i="3"/>
  <c r="T394" i="3"/>
  <c r="R394" i="3"/>
  <c r="P394" i="3"/>
  <c r="BI392" i="3"/>
  <c r="BH392" i="3"/>
  <c r="BG392" i="3"/>
  <c r="BF392" i="3"/>
  <c r="T392" i="3"/>
  <c r="R392" i="3"/>
  <c r="P392" i="3"/>
  <c r="BI390" i="3"/>
  <c r="BH390" i="3"/>
  <c r="BG390" i="3"/>
  <c r="BF390" i="3"/>
  <c r="T390" i="3"/>
  <c r="R390" i="3"/>
  <c r="P390" i="3"/>
  <c r="BI388" i="3"/>
  <c r="BH388" i="3"/>
  <c r="BG388" i="3"/>
  <c r="BF388" i="3"/>
  <c r="T388" i="3"/>
  <c r="R388" i="3"/>
  <c r="P388" i="3"/>
  <c r="BI386" i="3"/>
  <c r="BH386" i="3"/>
  <c r="BG386" i="3"/>
  <c r="BF386" i="3"/>
  <c r="T386" i="3"/>
  <c r="R386" i="3"/>
  <c r="P386" i="3"/>
  <c r="BI384" i="3"/>
  <c r="BH384" i="3"/>
  <c r="BG384" i="3"/>
  <c r="BF384" i="3"/>
  <c r="T384" i="3"/>
  <c r="R384" i="3"/>
  <c r="P384" i="3"/>
  <c r="BI382" i="3"/>
  <c r="BH382" i="3"/>
  <c r="BG382" i="3"/>
  <c r="BF382" i="3"/>
  <c r="T382" i="3"/>
  <c r="R382" i="3"/>
  <c r="P382" i="3"/>
  <c r="BI380" i="3"/>
  <c r="BH380" i="3"/>
  <c r="BG380" i="3"/>
  <c r="BF380" i="3"/>
  <c r="T380" i="3"/>
  <c r="R380" i="3"/>
  <c r="P380" i="3"/>
  <c r="BI378" i="3"/>
  <c r="BH378" i="3"/>
  <c r="BG378" i="3"/>
  <c r="BF378" i="3"/>
  <c r="T378" i="3"/>
  <c r="R378" i="3"/>
  <c r="P378" i="3"/>
  <c r="BI376" i="3"/>
  <c r="BH376" i="3"/>
  <c r="BG376" i="3"/>
  <c r="BF376" i="3"/>
  <c r="T376" i="3"/>
  <c r="R376" i="3"/>
  <c r="P376" i="3"/>
  <c r="BI374" i="3"/>
  <c r="BH374" i="3"/>
  <c r="BG374" i="3"/>
  <c r="BF374" i="3"/>
  <c r="T374" i="3"/>
  <c r="R374" i="3"/>
  <c r="P374" i="3"/>
  <c r="BI371" i="3"/>
  <c r="BH371" i="3"/>
  <c r="BG371" i="3"/>
  <c r="BF371" i="3"/>
  <c r="T371" i="3"/>
  <c r="R371" i="3"/>
  <c r="P371" i="3"/>
  <c r="BI369" i="3"/>
  <c r="BH369" i="3"/>
  <c r="BG369" i="3"/>
  <c r="BF369" i="3"/>
  <c r="T369" i="3"/>
  <c r="R369" i="3"/>
  <c r="P369" i="3"/>
  <c r="BI367" i="3"/>
  <c r="BH367" i="3"/>
  <c r="BG367" i="3"/>
  <c r="BF367" i="3"/>
  <c r="T367" i="3"/>
  <c r="R367" i="3"/>
  <c r="P367" i="3"/>
  <c r="BI365" i="3"/>
  <c r="BH365" i="3"/>
  <c r="BG365" i="3"/>
  <c r="BF365" i="3"/>
  <c r="T365" i="3"/>
  <c r="R365" i="3"/>
  <c r="P365" i="3"/>
  <c r="BI363" i="3"/>
  <c r="BH363" i="3"/>
  <c r="BG363" i="3"/>
  <c r="BF363" i="3"/>
  <c r="T363" i="3"/>
  <c r="R363" i="3"/>
  <c r="P363" i="3"/>
  <c r="BI361" i="3"/>
  <c r="BH361" i="3"/>
  <c r="BG361" i="3"/>
  <c r="BF361" i="3"/>
  <c r="T361" i="3"/>
  <c r="R361" i="3"/>
  <c r="P361" i="3"/>
  <c r="BI359" i="3"/>
  <c r="BH359" i="3"/>
  <c r="BG359" i="3"/>
  <c r="BF359" i="3"/>
  <c r="T359" i="3"/>
  <c r="R359" i="3"/>
  <c r="P359" i="3"/>
  <c r="BI357" i="3"/>
  <c r="BH357" i="3"/>
  <c r="BG357" i="3"/>
  <c r="BF357" i="3"/>
  <c r="T357" i="3"/>
  <c r="R357" i="3"/>
  <c r="P357" i="3"/>
  <c r="BI355" i="3"/>
  <c r="BH355" i="3"/>
  <c r="BG355" i="3"/>
  <c r="BF355" i="3"/>
  <c r="T355" i="3"/>
  <c r="R355" i="3"/>
  <c r="P355" i="3"/>
  <c r="BI353" i="3"/>
  <c r="BH353" i="3"/>
  <c r="BG353" i="3"/>
  <c r="BF353" i="3"/>
  <c r="T353" i="3"/>
  <c r="R353" i="3"/>
  <c r="P353" i="3"/>
  <c r="BI351" i="3"/>
  <c r="BH351" i="3"/>
  <c r="BG351" i="3"/>
  <c r="BF351" i="3"/>
  <c r="T351" i="3"/>
  <c r="R351" i="3"/>
  <c r="P351" i="3"/>
  <c r="BI349" i="3"/>
  <c r="BH349" i="3"/>
  <c r="BG349" i="3"/>
  <c r="BF349" i="3"/>
  <c r="T349" i="3"/>
  <c r="R349" i="3"/>
  <c r="P349" i="3"/>
  <c r="BI347" i="3"/>
  <c r="BH347" i="3"/>
  <c r="BG347" i="3"/>
  <c r="BF347" i="3"/>
  <c r="T347" i="3"/>
  <c r="R347" i="3"/>
  <c r="P347" i="3"/>
  <c r="BI345" i="3"/>
  <c r="BH345" i="3"/>
  <c r="BG345" i="3"/>
  <c r="BF345" i="3"/>
  <c r="T345" i="3"/>
  <c r="R345" i="3"/>
  <c r="P345" i="3"/>
  <c r="BI343" i="3"/>
  <c r="BH343" i="3"/>
  <c r="BG343" i="3"/>
  <c r="BF343" i="3"/>
  <c r="T343" i="3"/>
  <c r="R343" i="3"/>
  <c r="P343" i="3"/>
  <c r="BI341" i="3"/>
  <c r="BH341" i="3"/>
  <c r="BG341" i="3"/>
  <c r="BF341" i="3"/>
  <c r="T341" i="3"/>
  <c r="R341" i="3"/>
  <c r="P341" i="3"/>
  <c r="BI339" i="3"/>
  <c r="BH339" i="3"/>
  <c r="BG339" i="3"/>
  <c r="BF339" i="3"/>
  <c r="T339" i="3"/>
  <c r="R339" i="3"/>
  <c r="P339" i="3"/>
  <c r="BI337" i="3"/>
  <c r="BH337" i="3"/>
  <c r="BG337" i="3"/>
  <c r="BF337" i="3"/>
  <c r="T337" i="3"/>
  <c r="R337" i="3"/>
  <c r="P337" i="3"/>
  <c r="BI334" i="3"/>
  <c r="BH334" i="3"/>
  <c r="BG334" i="3"/>
  <c r="BF334" i="3"/>
  <c r="T334" i="3"/>
  <c r="R334" i="3"/>
  <c r="P334" i="3"/>
  <c r="BI332" i="3"/>
  <c r="BH332" i="3"/>
  <c r="BG332" i="3"/>
  <c r="BF332" i="3"/>
  <c r="T332" i="3"/>
  <c r="R332" i="3"/>
  <c r="P332" i="3"/>
  <c r="BI330" i="3"/>
  <c r="BH330" i="3"/>
  <c r="BG330" i="3"/>
  <c r="BF330" i="3"/>
  <c r="T330" i="3"/>
  <c r="R330" i="3"/>
  <c r="P330" i="3"/>
  <c r="BI328" i="3"/>
  <c r="BH328" i="3"/>
  <c r="BG328" i="3"/>
  <c r="BF328" i="3"/>
  <c r="T328" i="3"/>
  <c r="R328" i="3"/>
  <c r="P328" i="3"/>
  <c r="BI326" i="3"/>
  <c r="BH326" i="3"/>
  <c r="BG326" i="3"/>
  <c r="BF326" i="3"/>
  <c r="T326" i="3"/>
  <c r="R326" i="3"/>
  <c r="P326" i="3"/>
  <c r="BI324" i="3"/>
  <c r="BH324" i="3"/>
  <c r="BG324" i="3"/>
  <c r="BF324" i="3"/>
  <c r="T324" i="3"/>
  <c r="R324" i="3"/>
  <c r="P324" i="3"/>
  <c r="BI322" i="3"/>
  <c r="BH322" i="3"/>
  <c r="BG322" i="3"/>
  <c r="BF322" i="3"/>
  <c r="T322" i="3"/>
  <c r="R322" i="3"/>
  <c r="P322" i="3"/>
  <c r="BI320" i="3"/>
  <c r="BH320" i="3"/>
  <c r="BG320" i="3"/>
  <c r="BF320" i="3"/>
  <c r="T320" i="3"/>
  <c r="R320" i="3"/>
  <c r="P320" i="3"/>
  <c r="BI318" i="3"/>
  <c r="BH318" i="3"/>
  <c r="BG318" i="3"/>
  <c r="BF318" i="3"/>
  <c r="T318" i="3"/>
  <c r="R318" i="3"/>
  <c r="P318" i="3"/>
  <c r="BI316" i="3"/>
  <c r="BH316" i="3"/>
  <c r="BG316" i="3"/>
  <c r="BF316" i="3"/>
  <c r="T316" i="3"/>
  <c r="R316" i="3"/>
  <c r="P316" i="3"/>
  <c r="BI314" i="3"/>
  <c r="BH314" i="3"/>
  <c r="BG314" i="3"/>
  <c r="BF314" i="3"/>
  <c r="T314" i="3"/>
  <c r="R314" i="3"/>
  <c r="P314" i="3"/>
  <c r="BI312" i="3"/>
  <c r="BH312" i="3"/>
  <c r="BG312" i="3"/>
  <c r="BF312" i="3"/>
  <c r="T312" i="3"/>
  <c r="R312" i="3"/>
  <c r="P312" i="3"/>
  <c r="BI310" i="3"/>
  <c r="BH310" i="3"/>
  <c r="BG310" i="3"/>
  <c r="BF310" i="3"/>
  <c r="T310" i="3"/>
  <c r="R310" i="3"/>
  <c r="P310" i="3"/>
  <c r="BI308" i="3"/>
  <c r="BH308" i="3"/>
  <c r="BG308" i="3"/>
  <c r="BF308" i="3"/>
  <c r="T308" i="3"/>
  <c r="R308" i="3"/>
  <c r="P308" i="3"/>
  <c r="BI306" i="3"/>
  <c r="BH306" i="3"/>
  <c r="BG306" i="3"/>
  <c r="BF306" i="3"/>
  <c r="T306" i="3"/>
  <c r="R306" i="3"/>
  <c r="P306" i="3"/>
  <c r="BI304" i="3"/>
  <c r="BH304" i="3"/>
  <c r="BG304" i="3"/>
  <c r="BF304" i="3"/>
  <c r="T304" i="3"/>
  <c r="R304" i="3"/>
  <c r="P304" i="3"/>
  <c r="BI301" i="3"/>
  <c r="BH301" i="3"/>
  <c r="BG301" i="3"/>
  <c r="BF301" i="3"/>
  <c r="T301" i="3"/>
  <c r="R301" i="3"/>
  <c r="P301" i="3"/>
  <c r="BI299" i="3"/>
  <c r="BH299" i="3"/>
  <c r="BG299" i="3"/>
  <c r="BF299" i="3"/>
  <c r="T299" i="3"/>
  <c r="R299" i="3"/>
  <c r="P299" i="3"/>
  <c r="BI297" i="3"/>
  <c r="BH297" i="3"/>
  <c r="BG297" i="3"/>
  <c r="BF297" i="3"/>
  <c r="T297" i="3"/>
  <c r="R297" i="3"/>
  <c r="P297" i="3"/>
  <c r="BI295" i="3"/>
  <c r="BH295" i="3"/>
  <c r="BG295" i="3"/>
  <c r="BF295" i="3"/>
  <c r="T295" i="3"/>
  <c r="R295" i="3"/>
  <c r="P295" i="3"/>
  <c r="BI293" i="3"/>
  <c r="BH293" i="3"/>
  <c r="BG293" i="3"/>
  <c r="BF293" i="3"/>
  <c r="T293" i="3"/>
  <c r="R293" i="3"/>
  <c r="P293" i="3"/>
  <c r="BI291" i="3"/>
  <c r="BH291" i="3"/>
  <c r="BG291" i="3"/>
  <c r="BF291" i="3"/>
  <c r="T291" i="3"/>
  <c r="R291" i="3"/>
  <c r="P291" i="3"/>
  <c r="BI289" i="3"/>
  <c r="BH289" i="3"/>
  <c r="BG289" i="3"/>
  <c r="BF289" i="3"/>
  <c r="T289" i="3"/>
  <c r="R289" i="3"/>
  <c r="P289" i="3"/>
  <c r="BI287" i="3"/>
  <c r="BH287" i="3"/>
  <c r="BG287" i="3"/>
  <c r="BF287" i="3"/>
  <c r="T287" i="3"/>
  <c r="R287" i="3"/>
  <c r="P287" i="3"/>
  <c r="BI285" i="3"/>
  <c r="BH285" i="3"/>
  <c r="BG285" i="3"/>
  <c r="BF285" i="3"/>
  <c r="T285" i="3"/>
  <c r="R285" i="3"/>
  <c r="P285" i="3"/>
  <c r="BI283" i="3"/>
  <c r="BH283" i="3"/>
  <c r="BG283" i="3"/>
  <c r="BF283" i="3"/>
  <c r="T283" i="3"/>
  <c r="R283" i="3"/>
  <c r="P283" i="3"/>
  <c r="BI281" i="3"/>
  <c r="BH281" i="3"/>
  <c r="BG281" i="3"/>
  <c r="BF281" i="3"/>
  <c r="T281" i="3"/>
  <c r="R281" i="3"/>
  <c r="P281" i="3"/>
  <c r="BI279" i="3"/>
  <c r="BH279" i="3"/>
  <c r="BG279" i="3"/>
  <c r="BF279" i="3"/>
  <c r="T279" i="3"/>
  <c r="R279" i="3"/>
  <c r="P279" i="3"/>
  <c r="BI277" i="3"/>
  <c r="BH277" i="3"/>
  <c r="BG277" i="3"/>
  <c r="BF277" i="3"/>
  <c r="T277" i="3"/>
  <c r="R277" i="3"/>
  <c r="P277" i="3"/>
  <c r="BI275" i="3"/>
  <c r="BH275" i="3"/>
  <c r="BG275" i="3"/>
  <c r="BF275" i="3"/>
  <c r="T275" i="3"/>
  <c r="R275" i="3"/>
  <c r="P275" i="3"/>
  <c r="BI273" i="3"/>
  <c r="BH273" i="3"/>
  <c r="BG273" i="3"/>
  <c r="BF273" i="3"/>
  <c r="T273" i="3"/>
  <c r="R273" i="3"/>
  <c r="P273" i="3"/>
  <c r="BI271" i="3"/>
  <c r="BH271" i="3"/>
  <c r="BG271" i="3"/>
  <c r="BF271" i="3"/>
  <c r="T271" i="3"/>
  <c r="R271" i="3"/>
  <c r="P271" i="3"/>
  <c r="BI268" i="3"/>
  <c r="BH268" i="3"/>
  <c r="BG268" i="3"/>
  <c r="BF268" i="3"/>
  <c r="T268" i="3"/>
  <c r="R268" i="3"/>
  <c r="P268" i="3"/>
  <c r="BI266" i="3"/>
  <c r="BH266" i="3"/>
  <c r="BG266" i="3"/>
  <c r="BF266" i="3"/>
  <c r="T266" i="3"/>
  <c r="R266" i="3"/>
  <c r="P266" i="3"/>
  <c r="BI264" i="3"/>
  <c r="BH264" i="3"/>
  <c r="BG264" i="3"/>
  <c r="BF264" i="3"/>
  <c r="T264" i="3"/>
  <c r="R264" i="3"/>
  <c r="P264" i="3"/>
  <c r="BI263" i="3"/>
  <c r="BH263" i="3"/>
  <c r="BG263" i="3"/>
  <c r="BF263" i="3"/>
  <c r="T263" i="3"/>
  <c r="R263" i="3"/>
  <c r="P263" i="3"/>
  <c r="BI261" i="3"/>
  <c r="BH261" i="3"/>
  <c r="BG261" i="3"/>
  <c r="BF261" i="3"/>
  <c r="T261" i="3"/>
  <c r="R261" i="3"/>
  <c r="P261" i="3"/>
  <c r="BI259" i="3"/>
  <c r="BH259" i="3"/>
  <c r="BG259" i="3"/>
  <c r="BF259" i="3"/>
  <c r="T259" i="3"/>
  <c r="R259" i="3"/>
  <c r="P259" i="3"/>
  <c r="BI257" i="3"/>
  <c r="BH257" i="3"/>
  <c r="BG257" i="3"/>
  <c r="BF257" i="3"/>
  <c r="T257" i="3"/>
  <c r="R257" i="3"/>
  <c r="P257" i="3"/>
  <c r="BI255" i="3"/>
  <c r="BH255" i="3"/>
  <c r="BG255" i="3"/>
  <c r="BF255" i="3"/>
  <c r="T255" i="3"/>
  <c r="R255" i="3"/>
  <c r="P255" i="3"/>
  <c r="BI253" i="3"/>
  <c r="BH253" i="3"/>
  <c r="BG253" i="3"/>
  <c r="BF253" i="3"/>
  <c r="T253" i="3"/>
  <c r="R253" i="3"/>
  <c r="P253" i="3"/>
  <c r="BI251" i="3"/>
  <c r="BH251" i="3"/>
  <c r="BG251" i="3"/>
  <c r="BF251" i="3"/>
  <c r="T251" i="3"/>
  <c r="R251" i="3"/>
  <c r="P251" i="3"/>
  <c r="BI249" i="3"/>
  <c r="BH249" i="3"/>
  <c r="BG249" i="3"/>
  <c r="BF249" i="3"/>
  <c r="T249" i="3"/>
  <c r="R249" i="3"/>
  <c r="P249" i="3"/>
  <c r="BI247" i="3"/>
  <c r="BH247" i="3"/>
  <c r="BG247" i="3"/>
  <c r="BF247" i="3"/>
  <c r="T247" i="3"/>
  <c r="R247" i="3"/>
  <c r="P247" i="3"/>
  <c r="BI245" i="3"/>
  <c r="BH245" i="3"/>
  <c r="BG245" i="3"/>
  <c r="BF245" i="3"/>
  <c r="T245" i="3"/>
  <c r="R245" i="3"/>
  <c r="P245" i="3"/>
  <c r="BI243" i="3"/>
  <c r="BH243" i="3"/>
  <c r="BG243" i="3"/>
  <c r="BF243" i="3"/>
  <c r="T243" i="3"/>
  <c r="R243" i="3"/>
  <c r="P243" i="3"/>
  <c r="BI241" i="3"/>
  <c r="BH241" i="3"/>
  <c r="BG241" i="3"/>
  <c r="BF241" i="3"/>
  <c r="T241" i="3"/>
  <c r="R241" i="3"/>
  <c r="P241" i="3"/>
  <c r="BI239" i="3"/>
  <c r="BH239" i="3"/>
  <c r="BG239" i="3"/>
  <c r="BF239" i="3"/>
  <c r="T239" i="3"/>
  <c r="R239" i="3"/>
  <c r="P239" i="3"/>
  <c r="BI237" i="3"/>
  <c r="BH237" i="3"/>
  <c r="BG237" i="3"/>
  <c r="BF237" i="3"/>
  <c r="T237" i="3"/>
  <c r="R237" i="3"/>
  <c r="P237" i="3"/>
  <c r="BI235" i="3"/>
  <c r="BH235" i="3"/>
  <c r="BG235" i="3"/>
  <c r="BF235" i="3"/>
  <c r="T235" i="3"/>
  <c r="R235" i="3"/>
  <c r="P235" i="3"/>
  <c r="BI233" i="3"/>
  <c r="BH233" i="3"/>
  <c r="BG233" i="3"/>
  <c r="BF233" i="3"/>
  <c r="T233" i="3"/>
  <c r="R233" i="3"/>
  <c r="P233" i="3"/>
  <c r="BI231" i="3"/>
  <c r="BH231" i="3"/>
  <c r="BG231" i="3"/>
  <c r="BF231" i="3"/>
  <c r="T231" i="3"/>
  <c r="R231" i="3"/>
  <c r="P231" i="3"/>
  <c r="BI229" i="3"/>
  <c r="BH229" i="3"/>
  <c r="BG229" i="3"/>
  <c r="BF229" i="3"/>
  <c r="T229" i="3"/>
  <c r="R229" i="3"/>
  <c r="P229" i="3"/>
  <c r="BI227" i="3"/>
  <c r="BH227" i="3"/>
  <c r="BG227" i="3"/>
  <c r="BF227" i="3"/>
  <c r="T227" i="3"/>
  <c r="R227" i="3"/>
  <c r="P227" i="3"/>
  <c r="BI225" i="3"/>
  <c r="BH225" i="3"/>
  <c r="BG225" i="3"/>
  <c r="BF225" i="3"/>
  <c r="T225" i="3"/>
  <c r="R225" i="3"/>
  <c r="P225" i="3"/>
  <c r="BI223" i="3"/>
  <c r="BH223" i="3"/>
  <c r="BG223" i="3"/>
  <c r="BF223" i="3"/>
  <c r="T223" i="3"/>
  <c r="R223" i="3"/>
  <c r="P223" i="3"/>
  <c r="BI222" i="3"/>
  <c r="BH222" i="3"/>
  <c r="BG222" i="3"/>
  <c r="BF222" i="3"/>
  <c r="T222" i="3"/>
  <c r="R222" i="3"/>
  <c r="P222" i="3"/>
  <c r="BI220" i="3"/>
  <c r="BH220" i="3"/>
  <c r="BG220" i="3"/>
  <c r="BF220" i="3"/>
  <c r="T220" i="3"/>
  <c r="R220" i="3"/>
  <c r="P220" i="3"/>
  <c r="BI218" i="3"/>
  <c r="BH218" i="3"/>
  <c r="BG218" i="3"/>
  <c r="BF218" i="3"/>
  <c r="T218" i="3"/>
  <c r="R218" i="3"/>
  <c r="P218" i="3"/>
  <c r="BI216" i="3"/>
  <c r="BH216" i="3"/>
  <c r="BG216" i="3"/>
  <c r="BF216" i="3"/>
  <c r="T216" i="3"/>
  <c r="R216" i="3"/>
  <c r="P216" i="3"/>
  <c r="BI214" i="3"/>
  <c r="BH214" i="3"/>
  <c r="BG214" i="3"/>
  <c r="BF214" i="3"/>
  <c r="T214" i="3"/>
  <c r="R214" i="3"/>
  <c r="P214" i="3"/>
  <c r="BI212" i="3"/>
  <c r="BH212" i="3"/>
  <c r="BG212" i="3"/>
  <c r="BF212" i="3"/>
  <c r="T212" i="3"/>
  <c r="R212" i="3"/>
  <c r="P212" i="3"/>
  <c r="BI210" i="3"/>
  <c r="BH210" i="3"/>
  <c r="BG210" i="3"/>
  <c r="BF210" i="3"/>
  <c r="T210" i="3"/>
  <c r="R210" i="3"/>
  <c r="P210" i="3"/>
  <c r="BI208" i="3"/>
  <c r="BH208" i="3"/>
  <c r="BG208" i="3"/>
  <c r="BF208" i="3"/>
  <c r="T208" i="3"/>
  <c r="R208" i="3"/>
  <c r="P208" i="3"/>
  <c r="BI206" i="3"/>
  <c r="BH206" i="3"/>
  <c r="BG206" i="3"/>
  <c r="BF206" i="3"/>
  <c r="T206" i="3"/>
  <c r="R206" i="3"/>
  <c r="P206" i="3"/>
  <c r="BI204" i="3"/>
  <c r="BH204" i="3"/>
  <c r="BG204" i="3"/>
  <c r="BF204" i="3"/>
  <c r="T204" i="3"/>
  <c r="R204" i="3"/>
  <c r="P204" i="3"/>
  <c r="BI202" i="3"/>
  <c r="BH202" i="3"/>
  <c r="BG202" i="3"/>
  <c r="BF202" i="3"/>
  <c r="T202" i="3"/>
  <c r="R202" i="3"/>
  <c r="P202" i="3"/>
  <c r="BI200" i="3"/>
  <c r="BH200" i="3"/>
  <c r="BG200" i="3"/>
  <c r="BF200" i="3"/>
  <c r="T200" i="3"/>
  <c r="R200" i="3"/>
  <c r="P200" i="3"/>
  <c r="BI198" i="3"/>
  <c r="BH198" i="3"/>
  <c r="BG198" i="3"/>
  <c r="BF198" i="3"/>
  <c r="T198" i="3"/>
  <c r="R198" i="3"/>
  <c r="P198" i="3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92" i="3"/>
  <c r="BH192" i="3"/>
  <c r="BG192" i="3"/>
  <c r="BF192" i="3"/>
  <c r="T192" i="3"/>
  <c r="R192" i="3"/>
  <c r="P192" i="3"/>
  <c r="BI190" i="3"/>
  <c r="BH190" i="3"/>
  <c r="BG190" i="3"/>
  <c r="BF190" i="3"/>
  <c r="T190" i="3"/>
  <c r="R190" i="3"/>
  <c r="P190" i="3"/>
  <c r="BI188" i="3"/>
  <c r="BH188" i="3"/>
  <c r="BG188" i="3"/>
  <c r="BF188" i="3"/>
  <c r="T188" i="3"/>
  <c r="R188" i="3"/>
  <c r="P188" i="3"/>
  <c r="BI186" i="3"/>
  <c r="BH186" i="3"/>
  <c r="BG186" i="3"/>
  <c r="BF186" i="3"/>
  <c r="T186" i="3"/>
  <c r="R186" i="3"/>
  <c r="P186" i="3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80" i="3"/>
  <c r="BH180" i="3"/>
  <c r="BG180" i="3"/>
  <c r="BF180" i="3"/>
  <c r="T180" i="3"/>
  <c r="R180" i="3"/>
  <c r="P180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7" i="3"/>
  <c r="BH167" i="3"/>
  <c r="BG167" i="3"/>
  <c r="BF167" i="3"/>
  <c r="T167" i="3"/>
  <c r="R167" i="3"/>
  <c r="P167" i="3"/>
  <c r="BI165" i="3"/>
  <c r="BH165" i="3"/>
  <c r="BG165" i="3"/>
  <c r="BF165" i="3"/>
  <c r="T165" i="3"/>
  <c r="R165" i="3"/>
  <c r="P165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BI121" i="3"/>
  <c r="BH121" i="3"/>
  <c r="BG121" i="3"/>
  <c r="BF121" i="3"/>
  <c r="T121" i="3"/>
  <c r="R121" i="3"/>
  <c r="P121" i="3"/>
  <c r="BI119" i="3"/>
  <c r="BH119" i="3"/>
  <c r="BG119" i="3"/>
  <c r="BF119" i="3"/>
  <c r="T119" i="3"/>
  <c r="R119" i="3"/>
  <c r="P119" i="3"/>
  <c r="BI117" i="3"/>
  <c r="BH117" i="3"/>
  <c r="BG117" i="3"/>
  <c r="BF117" i="3"/>
  <c r="T117" i="3"/>
  <c r="R117" i="3"/>
  <c r="P117" i="3"/>
  <c r="BI115" i="3"/>
  <c r="BH115" i="3"/>
  <c r="BG115" i="3"/>
  <c r="BF115" i="3"/>
  <c r="T115" i="3"/>
  <c r="R115" i="3"/>
  <c r="P115" i="3"/>
  <c r="BI113" i="3"/>
  <c r="BH113" i="3"/>
  <c r="BG113" i="3"/>
  <c r="BF113" i="3"/>
  <c r="T113" i="3"/>
  <c r="R113" i="3"/>
  <c r="P113" i="3"/>
  <c r="BI111" i="3"/>
  <c r="BH111" i="3"/>
  <c r="BG111" i="3"/>
  <c r="BF111" i="3"/>
  <c r="T111" i="3"/>
  <c r="R111" i="3"/>
  <c r="P111" i="3"/>
  <c r="BI109" i="3"/>
  <c r="BH109" i="3"/>
  <c r="BG109" i="3"/>
  <c r="BF109" i="3"/>
  <c r="T109" i="3"/>
  <c r="R109" i="3"/>
  <c r="P109" i="3"/>
  <c r="BI107" i="3"/>
  <c r="BH107" i="3"/>
  <c r="BG107" i="3"/>
  <c r="BF107" i="3"/>
  <c r="T107" i="3"/>
  <c r="R107" i="3"/>
  <c r="P107" i="3"/>
  <c r="BI105" i="3"/>
  <c r="BH105" i="3"/>
  <c r="BG105" i="3"/>
  <c r="BF105" i="3"/>
  <c r="T105" i="3"/>
  <c r="R105" i="3"/>
  <c r="P105" i="3"/>
  <c r="BI103" i="3"/>
  <c r="BH103" i="3"/>
  <c r="BG103" i="3"/>
  <c r="BF103" i="3"/>
  <c r="T103" i="3"/>
  <c r="R103" i="3"/>
  <c r="P103" i="3"/>
  <c r="BI101" i="3"/>
  <c r="BH101" i="3"/>
  <c r="BG101" i="3"/>
  <c r="BF101" i="3"/>
  <c r="T101" i="3"/>
  <c r="R101" i="3"/>
  <c r="P101" i="3"/>
  <c r="BI99" i="3"/>
  <c r="BH99" i="3"/>
  <c r="BG99" i="3"/>
  <c r="BF99" i="3"/>
  <c r="T99" i="3"/>
  <c r="R99" i="3"/>
  <c r="P99" i="3"/>
  <c r="BI98" i="3"/>
  <c r="BH98" i="3"/>
  <c r="BG98" i="3"/>
  <c r="BF98" i="3"/>
  <c r="T98" i="3"/>
  <c r="R98" i="3"/>
  <c r="P98" i="3"/>
  <c r="BI97" i="3"/>
  <c r="BH97" i="3"/>
  <c r="BG97" i="3"/>
  <c r="BF97" i="3"/>
  <c r="T97" i="3"/>
  <c r="R97" i="3"/>
  <c r="P97" i="3"/>
  <c r="BI95" i="3"/>
  <c r="BH95" i="3"/>
  <c r="BG95" i="3"/>
  <c r="BF95" i="3"/>
  <c r="T95" i="3"/>
  <c r="R95" i="3"/>
  <c r="P95" i="3"/>
  <c r="BI93" i="3"/>
  <c r="BH93" i="3"/>
  <c r="BG93" i="3"/>
  <c r="BF93" i="3"/>
  <c r="T93" i="3"/>
  <c r="R93" i="3"/>
  <c r="R92" i="3" s="1"/>
  <c r="P93" i="3"/>
  <c r="J61" i="3"/>
  <c r="J60" i="3"/>
  <c r="F83" i="3"/>
  <c r="E81" i="3"/>
  <c r="F52" i="3"/>
  <c r="E50" i="3"/>
  <c r="J24" i="3"/>
  <c r="E24" i="3"/>
  <c r="J55" i="3" s="1"/>
  <c r="J23" i="3"/>
  <c r="J21" i="3"/>
  <c r="E21" i="3"/>
  <c r="J85" i="3" s="1"/>
  <c r="J20" i="3"/>
  <c r="J18" i="3"/>
  <c r="E18" i="3"/>
  <c r="F55" i="3" s="1"/>
  <c r="J17" i="3"/>
  <c r="J15" i="3"/>
  <c r="E15" i="3"/>
  <c r="F85" i="3" s="1"/>
  <c r="J14" i="3"/>
  <c r="J12" i="3"/>
  <c r="J52" i="3" s="1"/>
  <c r="E7" i="3"/>
  <c r="E48" i="3" s="1"/>
  <c r="J37" i="2"/>
  <c r="J36" i="2"/>
  <c r="AY55" i="1" s="1"/>
  <c r="J35" i="2"/>
  <c r="AX55" i="1"/>
  <c r="BI84" i="2"/>
  <c r="BH84" i="2"/>
  <c r="BG84" i="2"/>
  <c r="BF84" i="2"/>
  <c r="T84" i="2"/>
  <c r="R84" i="2"/>
  <c r="P84" i="2"/>
  <c r="BI82" i="2"/>
  <c r="BH82" i="2"/>
  <c r="BG82" i="2"/>
  <c r="BF82" i="2"/>
  <c r="T82" i="2"/>
  <c r="R82" i="2"/>
  <c r="P82" i="2"/>
  <c r="BI80" i="2"/>
  <c r="F37" i="2" s="1"/>
  <c r="BH80" i="2"/>
  <c r="F36" i="2" s="1"/>
  <c r="BG80" i="2"/>
  <c r="F35" i="2" s="1"/>
  <c r="BF80" i="2"/>
  <c r="T80" i="2"/>
  <c r="R80" i="2"/>
  <c r="P80" i="2"/>
  <c r="F73" i="2"/>
  <c r="E71" i="2"/>
  <c r="F52" i="2"/>
  <c r="E50" i="2"/>
  <c r="J24" i="2"/>
  <c r="E24" i="2"/>
  <c r="J76" i="2"/>
  <c r="J23" i="2"/>
  <c r="J21" i="2"/>
  <c r="E21" i="2"/>
  <c r="J75" i="2"/>
  <c r="J20" i="2"/>
  <c r="J18" i="2"/>
  <c r="E18" i="2"/>
  <c r="F76" i="2" s="1"/>
  <c r="J17" i="2"/>
  <c r="J15" i="2"/>
  <c r="E15" i="2"/>
  <c r="F75" i="2" s="1"/>
  <c r="J14" i="2"/>
  <c r="J12" i="2"/>
  <c r="J73" i="2" s="1"/>
  <c r="E7" i="2"/>
  <c r="E69" i="2"/>
  <c r="L50" i="1"/>
  <c r="AM50" i="1"/>
  <c r="AM49" i="1"/>
  <c r="L49" i="1"/>
  <c r="AM47" i="1"/>
  <c r="L47" i="1"/>
  <c r="L45" i="1"/>
  <c r="L44" i="1"/>
  <c r="BK84" i="2"/>
  <c r="BK82" i="2"/>
  <c r="J198" i="3"/>
  <c r="J186" i="3"/>
  <c r="BK161" i="3"/>
  <c r="J135" i="3"/>
  <c r="J119" i="3"/>
  <c r="BK97" i="3"/>
  <c r="BK462" i="3"/>
  <c r="BK444" i="3"/>
  <c r="J394" i="3"/>
  <c r="J367" i="3"/>
  <c r="BK337" i="3"/>
  <c r="J312" i="3"/>
  <c r="J279" i="3"/>
  <c r="BK247" i="3"/>
  <c r="BK237" i="3"/>
  <c r="J216" i="3"/>
  <c r="J139" i="3"/>
  <c r="J117" i="3"/>
  <c r="J227" i="3"/>
  <c r="J200" i="3"/>
  <c r="J163" i="3"/>
  <c r="BK137" i="3"/>
  <c r="J95" i="3"/>
  <c r="J500" i="3"/>
  <c r="BK484" i="3"/>
  <c r="J468" i="3"/>
  <c r="BK450" i="3"/>
  <c r="J431" i="3"/>
  <c r="J400" i="3"/>
  <c r="BK371" i="3"/>
  <c r="BK349" i="3"/>
  <c r="J314" i="3"/>
  <c r="BK285" i="3"/>
  <c r="BK255" i="3"/>
  <c r="BK235" i="3"/>
  <c r="BK216" i="3"/>
  <c r="BK186" i="3"/>
  <c r="J157" i="3"/>
  <c r="J131" i="3"/>
  <c r="BK506" i="3"/>
  <c r="J488" i="3"/>
  <c r="J452" i="3"/>
  <c r="J425" i="3"/>
  <c r="J408" i="3"/>
  <c r="J376" i="3"/>
  <c r="J349" i="3"/>
  <c r="BK301" i="3"/>
  <c r="J263" i="3"/>
  <c r="J247" i="3"/>
  <c r="BK210" i="3"/>
  <c r="J196" i="3"/>
  <c r="BK174" i="3"/>
  <c r="BK148" i="3"/>
  <c r="J111" i="3"/>
  <c r="BK442" i="3"/>
  <c r="J419" i="3"/>
  <c r="J392" i="3"/>
  <c r="BK367" i="3"/>
  <c r="BK345" i="3"/>
  <c r="J324" i="3"/>
  <c r="J293" i="3"/>
  <c r="J275" i="3"/>
  <c r="BK251" i="3"/>
  <c r="J229" i="3"/>
  <c r="J172" i="3"/>
  <c r="J145" i="3"/>
  <c r="J480" i="3"/>
  <c r="J464" i="3"/>
  <c r="BK439" i="3"/>
  <c r="J411" i="3"/>
  <c r="J353" i="3"/>
  <c r="BK299" i="3"/>
  <c r="BK283" i="3"/>
  <c r="BK264" i="3"/>
  <c r="BK496" i="3"/>
  <c r="BK482" i="3"/>
  <c r="BK468" i="3"/>
  <c r="J427" i="3"/>
  <c r="J384" i="3"/>
  <c r="BK365" i="3"/>
  <c r="J322" i="3"/>
  <c r="BK297" i="3"/>
  <c r="J268" i="3"/>
  <c r="BK277" i="4"/>
  <c r="J267" i="4"/>
  <c r="J255" i="4"/>
  <c r="BK245" i="4"/>
  <c r="J206" i="4"/>
  <c r="BK193" i="4"/>
  <c r="BK185" i="4"/>
  <c r="J159" i="4"/>
  <c r="BK147" i="4"/>
  <c r="J140" i="4"/>
  <c r="J118" i="4"/>
  <c r="J294" i="4"/>
  <c r="J279" i="4"/>
  <c r="BK257" i="4"/>
  <c r="BK212" i="4"/>
  <c r="BK197" i="4"/>
  <c r="J187" i="4"/>
  <c r="J171" i="4"/>
  <c r="J161" i="4"/>
  <c r="J128" i="4"/>
  <c r="BK106" i="4"/>
  <c r="BK293" i="4"/>
  <c r="BK281" i="4"/>
  <c r="J269" i="4"/>
  <c r="J249" i="4"/>
  <c r="J241" i="4"/>
  <c r="J218" i="4"/>
  <c r="BK210" i="4"/>
  <c r="BK202" i="4"/>
  <c r="J175" i="4"/>
  <c r="J163" i="4"/>
  <c r="J138" i="4"/>
  <c r="J124" i="4"/>
  <c r="J104" i="4"/>
  <c r="J92" i="4"/>
  <c r="BK253" i="4"/>
  <c r="J229" i="4"/>
  <c r="BK181" i="4"/>
  <c r="BK151" i="4"/>
  <c r="BK130" i="4"/>
  <c r="BK116" i="4"/>
  <c r="J98" i="4"/>
  <c r="J163" i="5"/>
  <c r="J144" i="5"/>
  <c r="BK133" i="5"/>
  <c r="J123" i="5"/>
  <c r="BK111" i="5"/>
  <c r="J157" i="5"/>
  <c r="J141" i="5"/>
  <c r="J99" i="5"/>
  <c r="J151" i="5"/>
  <c r="J137" i="5"/>
  <c r="BK125" i="5"/>
  <c r="BK117" i="5"/>
  <c r="BK103" i="5"/>
  <c r="BK95" i="5"/>
  <c r="J93" i="5"/>
  <c r="BK90" i="6"/>
  <c r="J82" i="6"/>
  <c r="BK88" i="6"/>
  <c r="BK84" i="6"/>
  <c r="BK97" i="7"/>
  <c r="BK93" i="7"/>
  <c r="J84" i="7"/>
  <c r="BK98" i="7"/>
  <c r="BK94" i="7"/>
  <c r="BK89" i="7"/>
  <c r="J88" i="8"/>
  <c r="J85" i="8"/>
  <c r="J80" i="8"/>
  <c r="BK86" i="8"/>
  <c r="BK81" i="8"/>
  <c r="F34" i="2"/>
  <c r="J204" i="3"/>
  <c r="J190" i="3"/>
  <c r="J170" i="3"/>
  <c r="BK147" i="3"/>
  <c r="J109" i="3"/>
  <c r="BK476" i="3"/>
  <c r="J456" i="3"/>
  <c r="BK429" i="3"/>
  <c r="BK392" i="3"/>
  <c r="BK353" i="3"/>
  <c r="BK316" i="3"/>
  <c r="J295" i="3"/>
  <c r="J257" i="3"/>
  <c r="J241" i="3"/>
  <c r="BK222" i="3"/>
  <c r="BK202" i="3"/>
  <c r="BK131" i="3"/>
  <c r="BK105" i="3"/>
  <c r="J206" i="3"/>
  <c r="BK194" i="3"/>
  <c r="BK153" i="3"/>
  <c r="BK135" i="3"/>
  <c r="BK509" i="3"/>
  <c r="J494" i="3"/>
  <c r="BK478" i="3"/>
  <c r="J462" i="3"/>
  <c r="BK446" i="3"/>
  <c r="J417" i="3"/>
  <c r="J390" i="3"/>
  <c r="J365" i="3"/>
  <c r="J330" i="3"/>
  <c r="BK295" i="3"/>
  <c r="J259" i="3"/>
  <c r="BK243" i="3"/>
  <c r="J231" i="3"/>
  <c r="BK198" i="3"/>
  <c r="BK163" i="3"/>
  <c r="J113" i="3"/>
  <c r="J508" i="3"/>
  <c r="BK486" i="3"/>
  <c r="J446" i="3"/>
  <c r="BK417" i="3"/>
  <c r="J388" i="3"/>
  <c r="J355" i="3"/>
  <c r="BK318" i="3"/>
  <c r="J273" i="3"/>
  <c r="BK245" i="3"/>
  <c r="BK206" i="3"/>
  <c r="BK190" i="3"/>
  <c r="J182" i="3"/>
  <c r="J165" i="3"/>
  <c r="BK149" i="3"/>
  <c r="J129" i="3"/>
  <c r="J107" i="3"/>
  <c r="J439" i="3"/>
  <c r="BK415" i="3"/>
  <c r="J378" i="3"/>
  <c r="J337" i="3"/>
  <c r="J316" i="3"/>
  <c r="J289" i="3"/>
  <c r="BK253" i="3"/>
  <c r="J233" i="3"/>
  <c r="BK170" i="3"/>
  <c r="J141" i="3"/>
  <c r="J105" i="3"/>
  <c r="J458" i="3"/>
  <c r="BK433" i="3"/>
  <c r="BK388" i="3"/>
  <c r="BK369" i="3"/>
  <c r="J339" i="3"/>
  <c r="J320" i="3"/>
  <c r="BK287" i="3"/>
  <c r="BK504" i="3"/>
  <c r="J492" i="3"/>
  <c r="J474" i="3"/>
  <c r="J444" i="3"/>
  <c r="BK402" i="3"/>
  <c r="BK347" i="3"/>
  <c r="BK306" i="3"/>
  <c r="BK285" i="4"/>
  <c r="J271" i="4"/>
  <c r="J257" i="4"/>
  <c r="BK243" i="4"/>
  <c r="BK233" i="4"/>
  <c r="BK195" i="4"/>
  <c r="J189" i="4"/>
  <c r="BK161" i="4"/>
  <c r="J151" i="4"/>
  <c r="J122" i="4"/>
  <c r="J108" i="4"/>
  <c r="J84" i="4"/>
  <c r="BK283" i="4"/>
  <c r="BK231" i="4"/>
  <c r="J222" i="4"/>
  <c r="BK204" i="4"/>
  <c r="J185" i="4"/>
  <c r="J179" i="4"/>
  <c r="BK169" i="4"/>
  <c r="BK134" i="4"/>
  <c r="BK100" i="4"/>
  <c r="J291" i="4"/>
  <c r="BK279" i="4"/>
  <c r="J275" i="4"/>
  <c r="BK263" i="4"/>
  <c r="J245" i="4"/>
  <c r="BK220" i="4"/>
  <c r="J212" i="4"/>
  <c r="J204" i="4"/>
  <c r="J193" i="4"/>
  <c r="J169" i="4"/>
  <c r="BK149" i="4"/>
  <c r="BK118" i="4"/>
  <c r="J106" i="4"/>
  <c r="BK94" i="4"/>
  <c r="BK255" i="4"/>
  <c r="BK235" i="4"/>
  <c r="BK218" i="4"/>
  <c r="J196" i="4"/>
  <c r="BK159" i="4"/>
  <c r="J142" i="4"/>
  <c r="BK138" i="4"/>
  <c r="BK124" i="4"/>
  <c r="J100" i="4"/>
  <c r="J88" i="4"/>
  <c r="BK155" i="5"/>
  <c r="J142" i="5"/>
  <c r="BK129" i="5"/>
  <c r="J119" i="5"/>
  <c r="BK109" i="5"/>
  <c r="J101" i="5"/>
  <c r="BK146" i="5"/>
  <c r="BK127" i="5"/>
  <c r="BK87" i="5"/>
  <c r="J121" i="5"/>
  <c r="BK131" i="5"/>
  <c r="BK119" i="5"/>
  <c r="BK105" i="5"/>
  <c r="BK93" i="5"/>
  <c r="J89" i="5"/>
  <c r="BK94" i="6"/>
  <c r="J92" i="6"/>
  <c r="J86" i="6"/>
  <c r="J98" i="7"/>
  <c r="J91" i="7"/>
  <c r="J80" i="7"/>
  <c r="J93" i="7"/>
  <c r="BK87" i="7"/>
  <c r="BK80" i="7"/>
  <c r="J86" i="8"/>
  <c r="BK88" i="8"/>
  <c r="J82" i="8"/>
  <c r="J34" i="2"/>
  <c r="BK80" i="2"/>
  <c r="J225" i="3"/>
  <c r="J210" i="3"/>
  <c r="J202" i="3"/>
  <c r="BK176" i="3"/>
  <c r="J159" i="3"/>
  <c r="J133" i="3"/>
  <c r="J99" i="3"/>
  <c r="BK474" i="3"/>
  <c r="BK458" i="3"/>
  <c r="J435" i="3"/>
  <c r="BK378" i="3"/>
  <c r="J351" i="3"/>
  <c r="BK326" i="3"/>
  <c r="BK314" i="3"/>
  <c r="BK291" i="3"/>
  <c r="J255" i="3"/>
  <c r="J235" i="3"/>
  <c r="J220" i="3"/>
  <c r="J194" i="3"/>
  <c r="BK133" i="3"/>
  <c r="J121" i="3"/>
  <c r="J101" i="3"/>
  <c r="BK204" i="3"/>
  <c r="J161" i="3"/>
  <c r="J148" i="3"/>
  <c r="BK127" i="3"/>
  <c r="BK98" i="3"/>
  <c r="J504" i="3"/>
  <c r="J482" i="3"/>
  <c r="J454" i="3"/>
  <c r="J448" i="3"/>
  <c r="BK421" i="3"/>
  <c r="BK398" i="3"/>
  <c r="BK374" i="3"/>
  <c r="BK357" i="3"/>
  <c r="BK308" i="3"/>
  <c r="BK261" i="3"/>
  <c r="J251" i="3"/>
  <c r="J223" i="3"/>
  <c r="BK214" i="3"/>
  <c r="J178" i="3"/>
  <c r="BK151" i="3"/>
  <c r="BK101" i="3"/>
  <c r="BK500" i="3"/>
  <c r="J496" i="3"/>
  <c r="BK464" i="3"/>
  <c r="J433" i="3"/>
  <c r="BK400" i="3"/>
  <c r="BK363" i="3"/>
  <c r="BK332" i="3"/>
  <c r="J285" i="3"/>
  <c r="J264" i="3"/>
  <c r="BK249" i="3"/>
  <c r="J214" i="3"/>
  <c r="J188" i="3"/>
  <c r="BK178" i="3"/>
  <c r="BK157" i="3"/>
  <c r="BK139" i="3"/>
  <c r="J125" i="3"/>
  <c r="J98" i="3"/>
  <c r="BK435" i="3"/>
  <c r="BK408" i="3"/>
  <c r="J371" i="3"/>
  <c r="BK341" i="3"/>
  <c r="J326" i="3"/>
  <c r="J304" i="3"/>
  <c r="BK281" i="3"/>
  <c r="J245" i="3"/>
  <c r="BK184" i="3"/>
  <c r="J167" i="3"/>
  <c r="BK119" i="3"/>
  <c r="J478" i="3"/>
  <c r="BK454" i="3"/>
  <c r="J415" i="3"/>
  <c r="J382" i="3"/>
  <c r="J341" i="3"/>
  <c r="BK324" i="3"/>
  <c r="J291" i="3"/>
  <c r="J271" i="3"/>
  <c r="J498" i="3"/>
  <c r="J484" i="3"/>
  <c r="BK470" i="3"/>
  <c r="BK404" i="3"/>
  <c r="BK386" i="3"/>
  <c r="J357" i="3"/>
  <c r="BK310" i="3"/>
  <c r="J287" i="3"/>
  <c r="J266" i="3"/>
  <c r="J273" i="4"/>
  <c r="J263" i="4"/>
  <c r="J247" i="4"/>
  <c r="J235" i="4"/>
  <c r="J198" i="4"/>
  <c r="BK191" i="4"/>
  <c r="BK179" i="4"/>
  <c r="BK155" i="4"/>
  <c r="J144" i="4"/>
  <c r="J120" i="4"/>
  <c r="J86" i="4"/>
  <c r="BK287" i="4"/>
  <c r="J259" i="4"/>
  <c r="J216" i="4"/>
  <c r="BK200" i="4"/>
  <c r="BK189" i="4"/>
  <c r="J181" i="4"/>
  <c r="BK167" i="4"/>
  <c r="J155" i="4"/>
  <c r="J112" i="4"/>
  <c r="BK86" i="4"/>
  <c r="BK289" i="4"/>
  <c r="J283" i="4"/>
  <c r="BK271" i="4"/>
  <c r="J251" i="4"/>
  <c r="J243" i="4"/>
  <c r="BK224" i="4"/>
  <c r="J214" i="4"/>
  <c r="BK206" i="4"/>
  <c r="J194" i="4"/>
  <c r="BK165" i="4"/>
  <c r="BK132" i="4"/>
  <c r="BK120" i="4"/>
  <c r="BK108" i="4"/>
  <c r="BK98" i="4"/>
  <c r="BK84" i="4"/>
  <c r="J237" i="4"/>
  <c r="BK222" i="4"/>
  <c r="J200" i="4"/>
  <c r="J157" i="4"/>
  <c r="BK126" i="4"/>
  <c r="BK104" i="4"/>
  <c r="J90" i="4"/>
  <c r="J161" i="5"/>
  <c r="BK148" i="5"/>
  <c r="BK141" i="5"/>
  <c r="J131" i="5"/>
  <c r="BK115" i="5"/>
  <c r="J105" i="5"/>
  <c r="J159" i="5"/>
  <c r="BK144" i="5"/>
  <c r="J125" i="5"/>
  <c r="J155" i="5"/>
  <c r="J135" i="5"/>
  <c r="J129" i="5"/>
  <c r="J109" i="5"/>
  <c r="BK99" i="5"/>
  <c r="J97" i="5"/>
  <c r="J87" i="5"/>
  <c r="J90" i="6"/>
  <c r="J94" i="6"/>
  <c r="BK82" i="6"/>
  <c r="J99" i="7"/>
  <c r="J94" i="7"/>
  <c r="J87" i="7"/>
  <c r="BK99" i="7"/>
  <c r="J95" i="7"/>
  <c r="J82" i="7"/>
  <c r="BK87" i="8"/>
  <c r="BK82" i="8"/>
  <c r="J91" i="8"/>
  <c r="J84" i="8"/>
  <c r="J80" i="2"/>
  <c r="BK223" i="3"/>
  <c r="J222" i="3"/>
  <c r="BK192" i="3"/>
  <c r="BK188" i="3"/>
  <c r="BK167" i="3"/>
  <c r="J153" i="3"/>
  <c r="BK129" i="3"/>
  <c r="BK117" i="3"/>
  <c r="BK93" i="3"/>
  <c r="J460" i="3"/>
  <c r="J437" i="3"/>
  <c r="BK425" i="3"/>
  <c r="J374" i="3"/>
  <c r="BK339" i="3"/>
  <c r="J318" i="3"/>
  <c r="J301" i="3"/>
  <c r="J261" i="3"/>
  <c r="J243" i="3"/>
  <c r="BK229" i="3"/>
  <c r="BK208" i="3"/>
  <c r="BK141" i="3"/>
  <c r="J123" i="3"/>
  <c r="BK113" i="3"/>
  <c r="BK225" i="3"/>
  <c r="BK196" i="3"/>
  <c r="BK159" i="3"/>
  <c r="J143" i="3"/>
  <c r="BK107" i="3"/>
  <c r="BK508" i="3"/>
  <c r="J490" i="3"/>
  <c r="J476" i="3"/>
  <c r="J466" i="3"/>
  <c r="BK437" i="3"/>
  <c r="J406" i="3"/>
  <c r="BK380" i="3"/>
  <c r="BK361" i="3"/>
  <c r="BK320" i="3"/>
  <c r="BK275" i="3"/>
  <c r="J253" i="3"/>
  <c r="J239" i="3"/>
  <c r="BK220" i="3"/>
  <c r="J212" i="3"/>
  <c r="BK180" i="3"/>
  <c r="J149" i="3"/>
  <c r="J509" i="3"/>
  <c r="BK498" i="3"/>
  <c r="J472" i="3"/>
  <c r="J450" i="3"/>
  <c r="BK431" i="3"/>
  <c r="J413" i="3"/>
  <c r="J386" i="3"/>
  <c r="BK351" i="3"/>
  <c r="J310" i="3"/>
  <c r="BK271" i="3"/>
  <c r="BK259" i="3"/>
  <c r="BK239" i="3"/>
  <c r="BK200" i="3"/>
  <c r="J184" i="3"/>
  <c r="BK172" i="3"/>
  <c r="J151" i="3"/>
  <c r="J137" i="3"/>
  <c r="BK115" i="3"/>
  <c r="BK99" i="3"/>
  <c r="J429" i="3"/>
  <c r="BK406" i="3"/>
  <c r="BK384" i="3"/>
  <c r="J347" i="3"/>
  <c r="BK330" i="3"/>
  <c r="BK322" i="3"/>
  <c r="J299" i="3"/>
  <c r="BK263" i="3"/>
  <c r="BK241" i="3"/>
  <c r="J218" i="3"/>
  <c r="J176" i="3"/>
  <c r="BK123" i="3"/>
  <c r="J103" i="3"/>
  <c r="BK472" i="3"/>
  <c r="J442" i="3"/>
  <c r="BK423" i="3"/>
  <c r="J402" i="3"/>
  <c r="BK376" i="3"/>
  <c r="BK355" i="3"/>
  <c r="BK328" i="3"/>
  <c r="BK293" i="3"/>
  <c r="BK289" i="3"/>
  <c r="BK268" i="3"/>
  <c r="BK502" i="3"/>
  <c r="BK490" i="3"/>
  <c r="BK452" i="3"/>
  <c r="BK411" i="3"/>
  <c r="J398" i="3"/>
  <c r="BK382" i="3"/>
  <c r="J345" i="3"/>
  <c r="J308" i="3"/>
  <c r="BK273" i="3"/>
  <c r="J281" i="4"/>
  <c r="BK269" i="4"/>
  <c r="BK261" i="4"/>
  <c r="BK251" i="4"/>
  <c r="J231" i="4"/>
  <c r="J183" i="4"/>
  <c r="BK157" i="4"/>
  <c r="J149" i="4"/>
  <c r="BK142" i="4"/>
  <c r="J114" i="4"/>
  <c r="BK88" i="4"/>
  <c r="J289" i="4"/>
  <c r="J265" i="4"/>
  <c r="J239" i="4"/>
  <c r="J224" i="4"/>
  <c r="J210" i="4"/>
  <c r="J191" i="4"/>
  <c r="BK183" i="4"/>
  <c r="BK175" i="4"/>
  <c r="BK163" i="4"/>
  <c r="J132" i="4"/>
  <c r="BK110" i="4"/>
  <c r="BK294" i="4"/>
  <c r="J285" i="4"/>
  <c r="BK273" i="4"/>
  <c r="BK239" i="4"/>
  <c r="J197" i="4"/>
  <c r="BK173" i="4"/>
  <c r="J136" i="4"/>
  <c r="J126" i="4"/>
  <c r="J110" i="4"/>
  <c r="J96" i="4"/>
  <c r="BK90" i="4"/>
  <c r="BK249" i="4"/>
  <c r="J233" i="4"/>
  <c r="BK214" i="4"/>
  <c r="BK198" i="4"/>
  <c r="J173" i="4"/>
  <c r="BK144" i="4"/>
  <c r="BK140" i="4"/>
  <c r="BK122" i="4"/>
  <c r="BK102" i="4"/>
  <c r="J94" i="4"/>
  <c r="BK163" i="5"/>
  <c r="BK151" i="5"/>
  <c r="J139" i="5"/>
  <c r="J127" i="5"/>
  <c r="J113" i="5"/>
  <c r="J103" i="5"/>
  <c r="J153" i="5"/>
  <c r="BK142" i="5"/>
  <c r="J115" i="5"/>
  <c r="BK159" i="5"/>
  <c r="J111" i="5"/>
  <c r="J133" i="5"/>
  <c r="BK121" i="5"/>
  <c r="BK113" i="5"/>
  <c r="BK101" i="5"/>
  <c r="BK89" i="5"/>
  <c r="BK91" i="5"/>
  <c r="BK92" i="6"/>
  <c r="J84" i="6"/>
  <c r="BK80" i="6"/>
  <c r="BK95" i="7"/>
  <c r="BK86" i="7"/>
  <c r="J97" i="7"/>
  <c r="BK91" i="7"/>
  <c r="BK84" i="7"/>
  <c r="J89" i="8"/>
  <c r="BK84" i="8"/>
  <c r="J87" i="8"/>
  <c r="J84" i="2"/>
  <c r="J82" i="2"/>
  <c r="AS54" i="1"/>
  <c r="BK155" i="3"/>
  <c r="BK125" i="3"/>
  <c r="BK103" i="3"/>
  <c r="J486" i="3"/>
  <c r="BK448" i="3"/>
  <c r="J404" i="3"/>
  <c r="J363" i="3"/>
  <c r="J332" i="3"/>
  <c r="BK304" i="3"/>
  <c r="BK277" i="3"/>
  <c r="J249" i="3"/>
  <c r="BK231" i="3"/>
  <c r="BK212" i="3"/>
  <c r="BK182" i="3"/>
  <c r="J127" i="3"/>
  <c r="BK109" i="3"/>
  <c r="J208" i="3"/>
  <c r="BK165" i="3"/>
  <c r="BK145" i="3"/>
  <c r="J115" i="3"/>
  <c r="J502" i="3"/>
  <c r="BK488" i="3"/>
  <c r="BK456" i="3"/>
  <c r="J423" i="3"/>
  <c r="J396" i="3"/>
  <c r="J369" i="3"/>
  <c r="BK343" i="3"/>
  <c r="J297" i="3"/>
  <c r="BK266" i="3"/>
  <c r="BK233" i="3"/>
  <c r="BK218" i="3"/>
  <c r="J192" i="3"/>
  <c r="J174" i="3"/>
  <c r="BK143" i="3"/>
  <c r="J97" i="3"/>
  <c r="BK492" i="3"/>
  <c r="BK460" i="3"/>
  <c r="J421" i="3"/>
  <c r="BK394" i="3"/>
  <c r="J359" i="3"/>
  <c r="J343" i="3"/>
  <c r="J277" i="3"/>
  <c r="BK257" i="3"/>
  <c r="BK227" i="3"/>
  <c r="J147" i="3"/>
  <c r="BK121" i="3"/>
  <c r="BK95" i="3"/>
  <c r="BK427" i="3"/>
  <c r="BK396" i="3"/>
  <c r="BK359" i="3"/>
  <c r="J328" i="3"/>
  <c r="J306" i="3"/>
  <c r="J283" i="3"/>
  <c r="J237" i="3"/>
  <c r="J180" i="3"/>
  <c r="J155" i="3"/>
  <c r="BK111" i="3"/>
  <c r="J93" i="3"/>
  <c r="J470" i="3"/>
  <c r="BK413" i="3"/>
  <c r="J361" i="3"/>
  <c r="J334" i="3"/>
  <c r="BK312" i="3"/>
  <c r="J281" i="3"/>
  <c r="J506" i="3"/>
  <c r="BK494" i="3"/>
  <c r="BK480" i="3"/>
  <c r="BK466" i="3"/>
  <c r="BK419" i="3"/>
  <c r="BK390" i="3"/>
  <c r="J380" i="3"/>
  <c r="BK334" i="3"/>
  <c r="BK279" i="3"/>
  <c r="J293" i="4"/>
  <c r="BK275" i="4"/>
  <c r="BK265" i="4"/>
  <c r="J253" i="4"/>
  <c r="BK237" i="4"/>
  <c r="J227" i="4"/>
  <c r="BK194" i="4"/>
  <c r="BK187" i="4"/>
  <c r="J167" i="4"/>
  <c r="BK153" i="4"/>
  <c r="J130" i="4"/>
  <c r="BK112" i="4"/>
  <c r="BK291" i="4"/>
  <c r="J261" i="4"/>
  <c r="BK227" i="4"/>
  <c r="BK208" i="4"/>
  <c r="BK196" i="4"/>
  <c r="J177" i="4"/>
  <c r="J165" i="4"/>
  <c r="BK136" i="4"/>
  <c r="BK96" i="4"/>
  <c r="J287" i="4"/>
  <c r="J277" i="4"/>
  <c r="BK267" i="4"/>
  <c r="BK247" i="4"/>
  <c r="BK229" i="4"/>
  <c r="BK216" i="4"/>
  <c r="J208" i="4"/>
  <c r="J195" i="4"/>
  <c r="BK171" i="4"/>
  <c r="J153" i="4"/>
  <c r="BK128" i="4"/>
  <c r="J116" i="4"/>
  <c r="J102" i="4"/>
  <c r="BK259" i="4"/>
  <c r="BK241" i="4"/>
  <c r="J220" i="4"/>
  <c r="J202" i="4"/>
  <c r="BK177" i="4"/>
  <c r="J147" i="4"/>
  <c r="J134" i="4"/>
  <c r="BK114" i="4"/>
  <c r="BK92" i="4"/>
  <c r="BK157" i="5"/>
  <c r="J146" i="5"/>
  <c r="BK137" i="5"/>
  <c r="J117" i="5"/>
  <c r="BK107" i="5"/>
  <c r="BK161" i="5"/>
  <c r="J148" i="5"/>
  <c r="BK139" i="5"/>
  <c r="J91" i="5"/>
  <c r="BK153" i="5"/>
  <c r="BK135" i="5"/>
  <c r="BK123" i="5"/>
  <c r="J107" i="5"/>
  <c r="BK97" i="5"/>
  <c r="J95" i="5"/>
  <c r="J88" i="6"/>
  <c r="BK86" i="6"/>
  <c r="J80" i="6"/>
  <c r="BK96" i="7"/>
  <c r="J89" i="7"/>
  <c r="BK82" i="7"/>
  <c r="J96" i="7"/>
  <c r="J86" i="7"/>
  <c r="BK91" i="8"/>
  <c r="J81" i="8"/>
  <c r="BK89" i="8"/>
  <c r="BK85" i="8"/>
  <c r="BK80" i="8"/>
  <c r="T79" i="2" l="1"/>
  <c r="P79" i="2"/>
  <c r="AU55" i="1"/>
  <c r="T92" i="3"/>
  <c r="P270" i="3"/>
  <c r="P303" i="3"/>
  <c r="R336" i="3"/>
  <c r="P410" i="3"/>
  <c r="T441" i="3"/>
  <c r="R146" i="4"/>
  <c r="BK270" i="3"/>
  <c r="J270" i="3" s="1"/>
  <c r="J64" i="3" s="1"/>
  <c r="R270" i="3"/>
  <c r="P336" i="3"/>
  <c r="R373" i="3"/>
  <c r="R441" i="3"/>
  <c r="P83" i="4"/>
  <c r="P226" i="4"/>
  <c r="R79" i="2"/>
  <c r="P92" i="3"/>
  <c r="R169" i="3"/>
  <c r="R89" i="3" s="1"/>
  <c r="BK303" i="3"/>
  <c r="J303" i="3" s="1"/>
  <c r="J65" i="3" s="1"/>
  <c r="T336" i="3"/>
  <c r="BK410" i="3"/>
  <c r="J410" i="3" s="1"/>
  <c r="J68" i="3" s="1"/>
  <c r="BK441" i="3"/>
  <c r="J441" i="3"/>
  <c r="J69" i="3" s="1"/>
  <c r="R83" i="4"/>
  <c r="T146" i="4"/>
  <c r="BK86" i="5"/>
  <c r="J86" i="5" s="1"/>
  <c r="J62" i="5" s="1"/>
  <c r="BK150" i="5"/>
  <c r="J150" i="5" s="1"/>
  <c r="J63" i="5" s="1"/>
  <c r="BK79" i="6"/>
  <c r="J79" i="6" s="1"/>
  <c r="BK79" i="8"/>
  <c r="J79" i="8" s="1"/>
  <c r="J59" i="8" s="1"/>
  <c r="BK79" i="2"/>
  <c r="J79" i="2" s="1"/>
  <c r="BK92" i="3"/>
  <c r="J92" i="3" s="1"/>
  <c r="J62" i="3" s="1"/>
  <c r="T169" i="3"/>
  <c r="T270" i="3"/>
  <c r="BK336" i="3"/>
  <c r="J336" i="3" s="1"/>
  <c r="J66" i="3" s="1"/>
  <c r="T373" i="3"/>
  <c r="P441" i="3"/>
  <c r="BK83" i="4"/>
  <c r="J83" i="4" s="1"/>
  <c r="J60" i="4" s="1"/>
  <c r="P146" i="4"/>
  <c r="R226" i="4"/>
  <c r="T86" i="5"/>
  <c r="T83" i="5"/>
  <c r="T150" i="5"/>
  <c r="T79" i="6"/>
  <c r="BK79" i="7"/>
  <c r="J79" i="7" s="1"/>
  <c r="T79" i="7"/>
  <c r="P79" i="8"/>
  <c r="AU61" i="1"/>
  <c r="BK169" i="3"/>
  <c r="J169" i="3" s="1"/>
  <c r="J63" i="3" s="1"/>
  <c r="R303" i="3"/>
  <c r="BK373" i="3"/>
  <c r="J373" i="3" s="1"/>
  <c r="J67" i="3" s="1"/>
  <c r="R410" i="3"/>
  <c r="BK146" i="4"/>
  <c r="J146" i="4" s="1"/>
  <c r="J61" i="4" s="1"/>
  <c r="T226" i="4"/>
  <c r="P86" i="5"/>
  <c r="R150" i="5"/>
  <c r="P79" i="6"/>
  <c r="AU59" i="1"/>
  <c r="R79" i="7"/>
  <c r="R79" i="8"/>
  <c r="P169" i="3"/>
  <c r="T303" i="3"/>
  <c r="P373" i="3"/>
  <c r="T410" i="3"/>
  <c r="T83" i="4"/>
  <c r="T82" i="4"/>
  <c r="BK226" i="4"/>
  <c r="J226" i="4" s="1"/>
  <c r="J62" i="4" s="1"/>
  <c r="R86" i="5"/>
  <c r="R83" i="5"/>
  <c r="P150" i="5"/>
  <c r="R79" i="6"/>
  <c r="P79" i="7"/>
  <c r="AU60" i="1"/>
  <c r="T79" i="8"/>
  <c r="E48" i="8"/>
  <c r="F54" i="8"/>
  <c r="F55" i="8"/>
  <c r="J73" i="8"/>
  <c r="J75" i="8"/>
  <c r="J76" i="8"/>
  <c r="BE80" i="8"/>
  <c r="BE82" i="8"/>
  <c r="BE85" i="8"/>
  <c r="BE87" i="8"/>
  <c r="BE89" i="8"/>
  <c r="BE91" i="8"/>
  <c r="BE81" i="8"/>
  <c r="BE84" i="8"/>
  <c r="BE86" i="8"/>
  <c r="BE88" i="8"/>
  <c r="E48" i="7"/>
  <c r="J52" i="7"/>
  <c r="J54" i="7"/>
  <c r="F75" i="7"/>
  <c r="J76" i="7"/>
  <c r="BE82" i="7"/>
  <c r="BE87" i="7"/>
  <c r="BE91" i="7"/>
  <c r="BE97" i="7"/>
  <c r="BE98" i="7"/>
  <c r="F55" i="7"/>
  <c r="BE80" i="7"/>
  <c r="BE84" i="7"/>
  <c r="BE86" i="7"/>
  <c r="BE89" i="7"/>
  <c r="BE93" i="7"/>
  <c r="BE94" i="7"/>
  <c r="BE95" i="7"/>
  <c r="BE96" i="7"/>
  <c r="BE99" i="7"/>
  <c r="F54" i="6"/>
  <c r="E69" i="6"/>
  <c r="J75" i="6"/>
  <c r="BE82" i="6"/>
  <c r="BE84" i="6"/>
  <c r="BE88" i="6"/>
  <c r="J52" i="6"/>
  <c r="F55" i="6"/>
  <c r="BE80" i="6"/>
  <c r="BE90" i="6"/>
  <c r="J55" i="6"/>
  <c r="BE86" i="6"/>
  <c r="BE92" i="6"/>
  <c r="BE94" i="6"/>
  <c r="J52" i="5"/>
  <c r="F55" i="5"/>
  <c r="J79" i="5"/>
  <c r="BE87" i="5"/>
  <c r="BE89" i="5"/>
  <c r="BE91" i="5"/>
  <c r="BE95" i="5"/>
  <c r="BE97" i="5"/>
  <c r="E48" i="5"/>
  <c r="J55" i="5"/>
  <c r="F79" i="5"/>
  <c r="BE99" i="5"/>
  <c r="BE107" i="5"/>
  <c r="BE109" i="5"/>
  <c r="BE111" i="5"/>
  <c r="BE113" i="5"/>
  <c r="BE115" i="5"/>
  <c r="BE117" i="5"/>
  <c r="BE119" i="5"/>
  <c r="BE123" i="5"/>
  <c r="BE103" i="5"/>
  <c r="BE144" i="5"/>
  <c r="BE148" i="5"/>
  <c r="BE157" i="5"/>
  <c r="BE161" i="5"/>
  <c r="BE93" i="5"/>
  <c r="BE131" i="5"/>
  <c r="BE133" i="5"/>
  <c r="BE135" i="5"/>
  <c r="BE137" i="5"/>
  <c r="BE151" i="5"/>
  <c r="BE155" i="5"/>
  <c r="BE101" i="5"/>
  <c r="BE105" i="5"/>
  <c r="BE121" i="5"/>
  <c r="BE125" i="5"/>
  <c r="BE127" i="5"/>
  <c r="BE129" i="5"/>
  <c r="BE139" i="5"/>
  <c r="BE141" i="5"/>
  <c r="BE142" i="5"/>
  <c r="BE146" i="5"/>
  <c r="BE153" i="5"/>
  <c r="BE159" i="5"/>
  <c r="BE163" i="5"/>
  <c r="F54" i="4"/>
  <c r="E72" i="4"/>
  <c r="J79" i="4"/>
  <c r="BE84" i="4"/>
  <c r="BE98" i="4"/>
  <c r="BE106" i="4"/>
  <c r="BE108" i="4"/>
  <c r="BE110" i="4"/>
  <c r="BE136" i="4"/>
  <c r="BE149" i="4"/>
  <c r="BE155" i="4"/>
  <c r="BE163" i="4"/>
  <c r="BE165" i="4"/>
  <c r="BE169" i="4"/>
  <c r="BE171" i="4"/>
  <c r="BE179" i="4"/>
  <c r="BE189" i="4"/>
  <c r="BE194" i="4"/>
  <c r="BE204" i="4"/>
  <c r="BE210" i="4"/>
  <c r="BE224" i="4"/>
  <c r="BE237" i="4"/>
  <c r="BE245" i="4"/>
  <c r="J76" i="4"/>
  <c r="BE86" i="4"/>
  <c r="BE112" i="4"/>
  <c r="BE114" i="4"/>
  <c r="BE118" i="4"/>
  <c r="BE120" i="4"/>
  <c r="BE128" i="4"/>
  <c r="BE132" i="4"/>
  <c r="BE140" i="4"/>
  <c r="BE144" i="4"/>
  <c r="BE147" i="4"/>
  <c r="BE153" i="4"/>
  <c r="BE159" i="4"/>
  <c r="BE177" i="4"/>
  <c r="BE181" i="4"/>
  <c r="BE183" i="4"/>
  <c r="BE185" i="4"/>
  <c r="BE187" i="4"/>
  <c r="BE191" i="4"/>
  <c r="BE195" i="4"/>
  <c r="BE197" i="4"/>
  <c r="BE198" i="4"/>
  <c r="BE222" i="4"/>
  <c r="BE231" i="4"/>
  <c r="BE233" i="4"/>
  <c r="BE235" i="4"/>
  <c r="BE243" i="4"/>
  <c r="BE247" i="4"/>
  <c r="BE253" i="4"/>
  <c r="BE255" i="4"/>
  <c r="BE257" i="4"/>
  <c r="BE267" i="4"/>
  <c r="BE273" i="4"/>
  <c r="BE275" i="4"/>
  <c r="BE283" i="4"/>
  <c r="BE285" i="4"/>
  <c r="BE293" i="4"/>
  <c r="BE294" i="4"/>
  <c r="J54" i="4"/>
  <c r="F79" i="4"/>
  <c r="BE92" i="4"/>
  <c r="BE102" i="4"/>
  <c r="BE122" i="4"/>
  <c r="BE126" i="4"/>
  <c r="BE138" i="4"/>
  <c r="BE142" i="4"/>
  <c r="BE151" i="4"/>
  <c r="BE157" i="4"/>
  <c r="BE173" i="4"/>
  <c r="BE193" i="4"/>
  <c r="BE202" i="4"/>
  <c r="BE218" i="4"/>
  <c r="BE229" i="4"/>
  <c r="BE241" i="4"/>
  <c r="BE249" i="4"/>
  <c r="BE251" i="4"/>
  <c r="BE263" i="4"/>
  <c r="BE287" i="4"/>
  <c r="BE88" i="4"/>
  <c r="BE90" i="4"/>
  <c r="BE94" i="4"/>
  <c r="BE96" i="4"/>
  <c r="BE100" i="4"/>
  <c r="BE104" i="4"/>
  <c r="BE116" i="4"/>
  <c r="BE124" i="4"/>
  <c r="BE130" i="4"/>
  <c r="BE134" i="4"/>
  <c r="BE161" i="4"/>
  <c r="BE167" i="4"/>
  <c r="BE175" i="4"/>
  <c r="BE196" i="4"/>
  <c r="BE200" i="4"/>
  <c r="BE206" i="4"/>
  <c r="BE208" i="4"/>
  <c r="BE212" i="4"/>
  <c r="BE214" i="4"/>
  <c r="BE216" i="4"/>
  <c r="BE220" i="4"/>
  <c r="BE227" i="4"/>
  <c r="BE239" i="4"/>
  <c r="BE259" i="4"/>
  <c r="BE261" i="4"/>
  <c r="BE265" i="4"/>
  <c r="BE269" i="4"/>
  <c r="BE271" i="4"/>
  <c r="BE277" i="4"/>
  <c r="BE279" i="4"/>
  <c r="BE281" i="4"/>
  <c r="BE289" i="4"/>
  <c r="BE291" i="4"/>
  <c r="BE271" i="3"/>
  <c r="BE277" i="3"/>
  <c r="BE285" i="3"/>
  <c r="BE304" i="3"/>
  <c r="BE312" i="3"/>
  <c r="BE314" i="3"/>
  <c r="BE324" i="3"/>
  <c r="BE330" i="3"/>
  <c r="BE332" i="3"/>
  <c r="BE343" i="3"/>
  <c r="BE361" i="3"/>
  <c r="BE396" i="3"/>
  <c r="BE406" i="3"/>
  <c r="BE408" i="3"/>
  <c r="BE415" i="3"/>
  <c r="BE417" i="3"/>
  <c r="BE433" i="3"/>
  <c r="BE439" i="3"/>
  <c r="BE442" i="3"/>
  <c r="BE472" i="3"/>
  <c r="BE492" i="3"/>
  <c r="BE500" i="3"/>
  <c r="BE508" i="3"/>
  <c r="BE266" i="3"/>
  <c r="BE279" i="3"/>
  <c r="BE295" i="3"/>
  <c r="BE310" i="3"/>
  <c r="BE326" i="3"/>
  <c r="BE337" i="3"/>
  <c r="BE351" i="3"/>
  <c r="BE374" i="3"/>
  <c r="BE380" i="3"/>
  <c r="BE392" i="3"/>
  <c r="BE421" i="3"/>
  <c r="BE431" i="3"/>
  <c r="BE437" i="3"/>
  <c r="BE448" i="3"/>
  <c r="BE456" i="3"/>
  <c r="BE460" i="3"/>
  <c r="BE462" i="3"/>
  <c r="BE468" i="3"/>
  <c r="BE476" i="3"/>
  <c r="E79" i="3"/>
  <c r="J83" i="3"/>
  <c r="BE101" i="3"/>
  <c r="BE107" i="3"/>
  <c r="BE109" i="3"/>
  <c r="BE113" i="3"/>
  <c r="BE121" i="3"/>
  <c r="BE125" i="3"/>
  <c r="BE139" i="3"/>
  <c r="BE148" i="3"/>
  <c r="BE151" i="3"/>
  <c r="BE182" i="3"/>
  <c r="BE188" i="3"/>
  <c r="BE216" i="3"/>
  <c r="BE227" i="3"/>
  <c r="BE243" i="3"/>
  <c r="BE257" i="3"/>
  <c r="BE259" i="3"/>
  <c r="BE268" i="3"/>
  <c r="BE287" i="3"/>
  <c r="BE301" i="3"/>
  <c r="BE318" i="3"/>
  <c r="BE320" i="3"/>
  <c r="BE339" i="3"/>
  <c r="BE365" i="3"/>
  <c r="BE376" i="3"/>
  <c r="BE382" i="3"/>
  <c r="BE400" i="3"/>
  <c r="BE402" i="3"/>
  <c r="BE404" i="3"/>
  <c r="BE413" i="3"/>
  <c r="BE425" i="3"/>
  <c r="J54" i="3"/>
  <c r="J86" i="3"/>
  <c r="BE117" i="3"/>
  <c r="BE119" i="3"/>
  <c r="BE131" i="3"/>
  <c r="BE135" i="3"/>
  <c r="BE145" i="3"/>
  <c r="BE153" i="3"/>
  <c r="BE163" i="3"/>
  <c r="BE170" i="3"/>
  <c r="BE186" i="3"/>
  <c r="BE198" i="3"/>
  <c r="BE204" i="3"/>
  <c r="BE208" i="3"/>
  <c r="BE212" i="3"/>
  <c r="BE225" i="3"/>
  <c r="BE231" i="3"/>
  <c r="BE235" i="3"/>
  <c r="BE239" i="3"/>
  <c r="BE241" i="3"/>
  <c r="BE249" i="3"/>
  <c r="BE251" i="3"/>
  <c r="BE253" i="3"/>
  <c r="BE255" i="3"/>
  <c r="BE306" i="3"/>
  <c r="BE308" i="3"/>
  <c r="BE347" i="3"/>
  <c r="BE353" i="3"/>
  <c r="BE357" i="3"/>
  <c r="BE384" i="3"/>
  <c r="BE398" i="3"/>
  <c r="BE427" i="3"/>
  <c r="BE429" i="3"/>
  <c r="BE450" i="3"/>
  <c r="BE458" i="3"/>
  <c r="BE466" i="3"/>
  <c r="BE470" i="3"/>
  <c r="BE480" i="3"/>
  <c r="BE484" i="3"/>
  <c r="BE486" i="3"/>
  <c r="BE488" i="3"/>
  <c r="BE490" i="3"/>
  <c r="BE494" i="3"/>
  <c r="BE496" i="3"/>
  <c r="BE498" i="3"/>
  <c r="BE504" i="3"/>
  <c r="BE509" i="3"/>
  <c r="F54" i="3"/>
  <c r="F86" i="3"/>
  <c r="BE99" i="3"/>
  <c r="BE111" i="3"/>
  <c r="BE123" i="3"/>
  <c r="BE127" i="3"/>
  <c r="BE129" i="3"/>
  <c r="BE141" i="3"/>
  <c r="BE147" i="3"/>
  <c r="BE159" i="3"/>
  <c r="BE172" i="3"/>
  <c r="BE176" i="3"/>
  <c r="BE194" i="3"/>
  <c r="BE196" i="3"/>
  <c r="BE222" i="3"/>
  <c r="BE229" i="3"/>
  <c r="BE237" i="3"/>
  <c r="BE247" i="3"/>
  <c r="BE264" i="3"/>
  <c r="BE273" i="3"/>
  <c r="BE281" i="3"/>
  <c r="BE283" i="3"/>
  <c r="BE291" i="3"/>
  <c r="BE293" i="3"/>
  <c r="BE316" i="3"/>
  <c r="BE328" i="3"/>
  <c r="BE341" i="3"/>
  <c r="BE355" i="3"/>
  <c r="BE359" i="3"/>
  <c r="BE363" i="3"/>
  <c r="BE367" i="3"/>
  <c r="BE378" i="3"/>
  <c r="BE394" i="3"/>
  <c r="BE411" i="3"/>
  <c r="BE419" i="3"/>
  <c r="BE444" i="3"/>
  <c r="BE452" i="3"/>
  <c r="BE464" i="3"/>
  <c r="BE474" i="3"/>
  <c r="BE502" i="3"/>
  <c r="BE506" i="3"/>
  <c r="BE97" i="3"/>
  <c r="BE105" i="3"/>
  <c r="BE133" i="3"/>
  <c r="BE155" i="3"/>
  <c r="BE167" i="3"/>
  <c r="BE190" i="3"/>
  <c r="BE192" i="3"/>
  <c r="BE202" i="3"/>
  <c r="BE223" i="3"/>
  <c r="BE93" i="3"/>
  <c r="BE103" i="3"/>
  <c r="BE137" i="3"/>
  <c r="BE143" i="3"/>
  <c r="BE161" i="3"/>
  <c r="BE180" i="3"/>
  <c r="BE200" i="3"/>
  <c r="BE206" i="3"/>
  <c r="BE210" i="3"/>
  <c r="BE214" i="3"/>
  <c r="BE218" i="3"/>
  <c r="BE233" i="3"/>
  <c r="BE245" i="3"/>
  <c r="BE261" i="3"/>
  <c r="BE263" i="3"/>
  <c r="BE275" i="3"/>
  <c r="BE289" i="3"/>
  <c r="BE297" i="3"/>
  <c r="BE299" i="3"/>
  <c r="BE322" i="3"/>
  <c r="BE334" i="3"/>
  <c r="BE345" i="3"/>
  <c r="BE349" i="3"/>
  <c r="BE369" i="3"/>
  <c r="BE371" i="3"/>
  <c r="BE386" i="3"/>
  <c r="BE388" i="3"/>
  <c r="BE390" i="3"/>
  <c r="BE423" i="3"/>
  <c r="BE435" i="3"/>
  <c r="BE446" i="3"/>
  <c r="BE454" i="3"/>
  <c r="BE478" i="3"/>
  <c r="BE482" i="3"/>
  <c r="BE95" i="3"/>
  <c r="BE98" i="3"/>
  <c r="BE115" i="3"/>
  <c r="BE149" i="3"/>
  <c r="BE157" i="3"/>
  <c r="BE165" i="3"/>
  <c r="BE174" i="3"/>
  <c r="BE178" i="3"/>
  <c r="BE184" i="3"/>
  <c r="BE220" i="3"/>
  <c r="AW55" i="1"/>
  <c r="E48" i="2"/>
  <c r="J52" i="2"/>
  <c r="F54" i="2"/>
  <c r="J54" i="2"/>
  <c r="F55" i="2"/>
  <c r="J55" i="2"/>
  <c r="BE80" i="2"/>
  <c r="BE82" i="2"/>
  <c r="BE84" i="2"/>
  <c r="BC55" i="1"/>
  <c r="BA55" i="1"/>
  <c r="BB55" i="1"/>
  <c r="BD55" i="1"/>
  <c r="F37" i="3"/>
  <c r="BD56" i="1" s="1"/>
  <c r="F35" i="6"/>
  <c r="BB59" i="1" s="1"/>
  <c r="J34" i="6"/>
  <c r="AW59" i="1" s="1"/>
  <c r="J34" i="7"/>
  <c r="AW60" i="1" s="1"/>
  <c r="F34" i="4"/>
  <c r="BA57" i="1" s="1"/>
  <c r="F37" i="4"/>
  <c r="BD57" i="1"/>
  <c r="J34" i="8"/>
  <c r="AW61" i="1" s="1"/>
  <c r="F35" i="4"/>
  <c r="BB57" i="1" s="1"/>
  <c r="F36" i="4"/>
  <c r="BC57" i="1" s="1"/>
  <c r="F36" i="5"/>
  <c r="BC58" i="1"/>
  <c r="F34" i="5"/>
  <c r="BA58" i="1" s="1"/>
  <c r="F36" i="7"/>
  <c r="BC60" i="1" s="1"/>
  <c r="F35" i="8"/>
  <c r="BB61" i="1" s="1"/>
  <c r="F34" i="3"/>
  <c r="BA56" i="1"/>
  <c r="F37" i="5"/>
  <c r="BD58" i="1" s="1"/>
  <c r="F34" i="8"/>
  <c r="BA61" i="1"/>
  <c r="J34" i="4"/>
  <c r="AW57" i="1" s="1"/>
  <c r="F35" i="5"/>
  <c r="BB58" i="1" s="1"/>
  <c r="J34" i="5"/>
  <c r="AW58" i="1"/>
  <c r="F35" i="3"/>
  <c r="BB56" i="1" s="1"/>
  <c r="F34" i="6"/>
  <c r="BA59" i="1"/>
  <c r="F34" i="7"/>
  <c r="BA60" i="1" s="1"/>
  <c r="F37" i="8"/>
  <c r="BD61" i="1"/>
  <c r="F36" i="3"/>
  <c r="BC56" i="1" s="1"/>
  <c r="F36" i="6"/>
  <c r="BC59" i="1" s="1"/>
  <c r="F35" i="7"/>
  <c r="BB60" i="1" s="1"/>
  <c r="F36" i="8"/>
  <c r="BC61" i="1"/>
  <c r="J34" i="3"/>
  <c r="AW56" i="1" s="1"/>
  <c r="F37" i="6"/>
  <c r="BD59" i="1"/>
  <c r="F37" i="7"/>
  <c r="BD60" i="1" s="1"/>
  <c r="J30" i="7" l="1"/>
  <c r="J59" i="7"/>
  <c r="J30" i="6"/>
  <c r="J59" i="6"/>
  <c r="J59" i="2"/>
  <c r="J30" i="2"/>
  <c r="AG55" i="1" s="1"/>
  <c r="R82" i="4"/>
  <c r="P89" i="3"/>
  <c r="AU56" i="1" s="1"/>
  <c r="P82" i="4"/>
  <c r="AU57" i="1"/>
  <c r="P83" i="5"/>
  <c r="AU58" i="1"/>
  <c r="T89" i="3"/>
  <c r="BK89" i="3"/>
  <c r="J89" i="3" s="1"/>
  <c r="J59" i="3" s="1"/>
  <c r="BK82" i="4"/>
  <c r="J82" i="4"/>
  <c r="BK83" i="5"/>
  <c r="J83" i="5"/>
  <c r="AG60" i="1"/>
  <c r="AN60" i="1" s="1"/>
  <c r="AG59" i="1"/>
  <c r="F33" i="4"/>
  <c r="AZ57" i="1" s="1"/>
  <c r="J30" i="8"/>
  <c r="AG61" i="1"/>
  <c r="J30" i="5"/>
  <c r="AG58" i="1"/>
  <c r="F33" i="2"/>
  <c r="AZ55" i="1"/>
  <c r="J33" i="5"/>
  <c r="AV58" i="1" s="1"/>
  <c r="AT58" i="1" s="1"/>
  <c r="F33" i="8"/>
  <c r="AZ61" i="1"/>
  <c r="BC54" i="1"/>
  <c r="AY54" i="1" s="1"/>
  <c r="J33" i="2"/>
  <c r="AV55" i="1" s="1"/>
  <c r="AT55" i="1" s="1"/>
  <c r="F33" i="5"/>
  <c r="AZ58" i="1" s="1"/>
  <c r="J33" i="7"/>
  <c r="AV60" i="1" s="1"/>
  <c r="AT60" i="1" s="1"/>
  <c r="BD54" i="1"/>
  <c r="W33" i="1" s="1"/>
  <c r="J30" i="4"/>
  <c r="AG57" i="1"/>
  <c r="F33" i="3"/>
  <c r="AZ56" i="1" s="1"/>
  <c r="J33" i="4"/>
  <c r="AV57" i="1" s="1"/>
  <c r="AT57" i="1" s="1"/>
  <c r="AN57" i="1" s="1"/>
  <c r="J33" i="3"/>
  <c r="AV56" i="1" s="1"/>
  <c r="AT56" i="1" s="1"/>
  <c r="F33" i="6"/>
  <c r="AZ59" i="1" s="1"/>
  <c r="F33" i="7"/>
  <c r="AZ60" i="1" s="1"/>
  <c r="BA54" i="1"/>
  <c r="AW54" i="1" s="1"/>
  <c r="AK30" i="1" s="1"/>
  <c r="J33" i="6"/>
  <c r="AV59" i="1" s="1"/>
  <c r="AT59" i="1" s="1"/>
  <c r="AN59" i="1" s="1"/>
  <c r="J33" i="8"/>
  <c r="AV61" i="1" s="1"/>
  <c r="AT61" i="1" s="1"/>
  <c r="AN61" i="1" s="1"/>
  <c r="BB54" i="1"/>
  <c r="AX54" i="1"/>
  <c r="AN58" i="1" l="1"/>
  <c r="AN55" i="1"/>
  <c r="J59" i="5"/>
  <c r="J59" i="4"/>
  <c r="J39" i="8"/>
  <c r="J39" i="7"/>
  <c r="J39" i="6"/>
  <c r="J39" i="5"/>
  <c r="J39" i="4"/>
  <c r="J39" i="2"/>
  <c r="AU54" i="1"/>
  <c r="J30" i="3"/>
  <c r="AG56" i="1"/>
  <c r="AG54" i="1" s="1"/>
  <c r="AK26" i="1" s="1"/>
  <c r="AK35" i="1" s="1"/>
  <c r="AZ54" i="1"/>
  <c r="AV54" i="1" s="1"/>
  <c r="AK29" i="1" s="1"/>
  <c r="W30" i="1"/>
  <c r="W31" i="1"/>
  <c r="W32" i="1"/>
  <c r="J39" i="3" l="1"/>
  <c r="AN56" i="1"/>
  <c r="AT54" i="1"/>
  <c r="W29" i="1"/>
  <c r="AN54" i="1" l="1"/>
</calcChain>
</file>

<file path=xl/sharedStrings.xml><?xml version="1.0" encoding="utf-8"?>
<sst xmlns="http://schemas.openxmlformats.org/spreadsheetml/2006/main" count="8226" uniqueCount="1038">
  <si>
    <t>Export Komplet</t>
  </si>
  <si>
    <t>VZ</t>
  </si>
  <si>
    <t>2.0</t>
  </si>
  <si>
    <t>ZAMOK</t>
  </si>
  <si>
    <t>False</t>
  </si>
  <si>
    <t>{bfc4caa1-697b-4082-b2a9-88ac5b981195}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</si>
  <si>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</si>
  <si>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</si>
  <si>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</si>
  <si>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</si>
  <si>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</si>
  <si>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</si>
  <si>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</si>
  <si>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</si>
  <si>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64023XXX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</si>
  <si>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</si>
  <si>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</si>
  <si>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trati v úseku Hlinsko v Čechách - Žďárec u Skutče</t>
  </si>
  <si>
    <t>KSO:</t>
  </si>
  <si>
    <t/>
  </si>
  <si>
    <t>CC-CZ:</t>
  </si>
  <si>
    <t>Místo:</t>
  </si>
  <si>
    <t xml:space="preserve"> </t>
  </si>
  <si>
    <t>Datum:</t>
  </si>
  <si>
    <t>29. 3. 2023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</si>
  <si>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</si>
  <si>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</si>
  <si>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</si>
  <si>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</si>
  <si>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</si>
  <si>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</si>
  <si>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</si>
  <si>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</si>
  <si>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</si>
  <si>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</si>
  <si>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</si>
  <si>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</si>
  <si>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</si>
  <si>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</si>
  <si>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</si>
  <si>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</si>
  <si>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</si>
  <si>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</si>
  <si>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</si>
  <si>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</si>
  <si>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</si>
  <si>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</si>
  <si>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</si>
  <si>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</si>
  <si>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</si>
  <si>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</si>
  <si>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</si>
  <si>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</si>
  <si>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</si>
  <si>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</si>
  <si>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</si>
  <si>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</si>
  <si>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</si>
  <si>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</si>
  <si>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</si>
  <si>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</si>
  <si>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</si>
  <si>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</si>
  <si>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</si>
  <si>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</si>
  <si>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</si>
  <si>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</si>
  <si>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</si>
  <si>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</si>
  <si>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</si>
  <si>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</si>
  <si>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</si>
  <si>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</si>
  <si>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</si>
  <si>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</si>
  <si>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Úprava zabezpečovacího zařízení</t>
  </si>
  <si>
    <t>STA</t>
  </si>
  <si>
    <t>1</t>
  </si>
  <si>
    <t>{4115eef4-db61-4140-8353-82254448c2f0}</t>
  </si>
  <si>
    <t>2</t>
  </si>
  <si>
    <t>SO 01</t>
  </si>
  <si>
    <t>Výměna  pražců dřevěných za betonové, výměna kolejnic, úprava BK a GPK</t>
  </si>
  <si>
    <t>{725898b3-0294-4b90-b0b2-1ddbb460aabb}</t>
  </si>
  <si>
    <t>SO 02</t>
  </si>
  <si>
    <t>Oprava přejezdů</t>
  </si>
  <si>
    <t>{fc34146e-a884-400c-bbac-350896504794}</t>
  </si>
  <si>
    <t>SO 03</t>
  </si>
  <si>
    <t>Oprava nástupiště v zastávce Holetín a Pokřikov</t>
  </si>
  <si>
    <t>{1a0bdd11-5f84-4970-baa8-254e782ce551}</t>
  </si>
  <si>
    <t>SO 04</t>
  </si>
  <si>
    <t>Pročištění a reprofilace odvodňovacích zařízení v km 40,500 - 54,580</t>
  </si>
  <si>
    <t>{ec64248e-18cd-4813-bd4d-a474ced0f26c}</t>
  </si>
  <si>
    <t>SO 05</t>
  </si>
  <si>
    <t xml:space="preserve">NEOCEŇOVAT - Materiál dodávaný OŘ </t>
  </si>
  <si>
    <t>{3af84841-b56f-4ccf-afb3-35cdaf7f9cc8}</t>
  </si>
  <si>
    <t>SO 06</t>
  </si>
  <si>
    <t>VON</t>
  </si>
  <si>
    <t>{6123eacd-11b0-4e20-b5d9-9fe74393202d}</t>
  </si>
  <si>
    <t>KRYCÍ LIST SOUPISU PRACÍ</t>
  </si>
  <si>
    <t>Objekt:</t>
  </si>
  <si>
    <t>PS 01 - Úprava zabezpečovacího zařízení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</si>
  <si>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</si>
  <si>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</si>
  <si>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</si>
  <si>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</si>
  <si>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</si>
  <si>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</si>
  <si>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</si>
  <si>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</si>
  <si>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</si>
  <si>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</si>
  <si>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</si>
  <si>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</si>
  <si>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</si>
  <si>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</si>
  <si>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</si>
  <si>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</si>
  <si>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</si>
  <si>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</si>
  <si>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7592007070</t>
  </si>
  <si>
    <t>Demontáž počítacího bodu počítače náprav PZN 1</t>
  </si>
  <si>
    <t>kus</t>
  </si>
  <si>
    <t>Sborník UOŽI 01 2023</t>
  </si>
  <si>
    <t>4</t>
  </si>
  <si>
    <t>ROZPOCET</t>
  </si>
  <si>
    <t>P</t>
  </si>
  <si>
    <t>Poznámka k položce:_x000D_
dle ZD :  42 ks</t>
  </si>
  <si>
    <t>7592005070</t>
  </si>
  <si>
    <t>Montáž počítacího bodu počítače náprav PZN 1 - uložení a připevnění na určené místo, seřízení polohy, přezkoušení</t>
  </si>
  <si>
    <t>Poznámka k položce:_x000D_
dle ZD :  42 ks_x000D_
s úpravou na kolejnici R65</t>
  </si>
  <si>
    <t>3</t>
  </si>
  <si>
    <t>Kalkulace</t>
  </si>
  <si>
    <t>kpl.</t>
  </si>
  <si>
    <t>6</t>
  </si>
  <si>
    <t>Poznámka k položce:_x000D_
dle ZD :  _x000D_
prováděcí projekt úprav ZZ_x000D_
demontáž a montáž lanového propojení_x000D_
přepočet rychlosti</t>
  </si>
  <si>
    <t>SO 01 - Výměna  pražců dřevěných za betonové, výměna kolejnic, úprava BK a GPK</t>
  </si>
  <si>
    <t>HSV - Práce a dodávky HSV</t>
  </si>
  <si>
    <t>5 - Komunikace</t>
  </si>
  <si>
    <t>D1 - úsek km 43041 - 54,588 mimo km 45,000 - 45,800</t>
  </si>
  <si>
    <t>D2 - úsek km 45,000 - 45,800</t>
  </si>
  <si>
    <t>D3 - P5315 km 54,417</t>
  </si>
  <si>
    <t>D4 - P5306 km 48,421</t>
  </si>
  <si>
    <t>D5 - P5305 km 48,085</t>
  </si>
  <si>
    <t>D6 - P5307 km 48,608</t>
  </si>
  <si>
    <t>D7 - P5301 km 45,505</t>
  </si>
  <si>
    <t>D8 - P5313 km 52,435</t>
  </si>
  <si>
    <t>HSV</t>
  </si>
  <si>
    <t>Práce a dodávky HSV</t>
  </si>
  <si>
    <t>5</t>
  </si>
  <si>
    <t>Komunikace</t>
  </si>
  <si>
    <t>D1</t>
  </si>
  <si>
    <t>úsek km 43041 - 54,588 mimo km 45,000 - 45,800</t>
  </si>
  <si>
    <t>5910135010</t>
  </si>
  <si>
    <t>Demontáž pražcové kotvy v koleji</t>
  </si>
  <si>
    <t>Poznámka k položce:_x000D_
dle ZD :  cca 1910,00 ks</t>
  </si>
  <si>
    <t>5908063030</t>
  </si>
  <si>
    <t>Oprava rozchodu koleje výměnou úhlových vodicích vložek</t>
  </si>
  <si>
    <t>úl.pl.</t>
  </si>
  <si>
    <t>Poznámka k položce:_x000D_
dle ZD :  přestrojení 346 ks pražců jednostranně, tj. 346,00 úl.pl.</t>
  </si>
  <si>
    <t>M</t>
  </si>
  <si>
    <t>5958155010</t>
  </si>
  <si>
    <t>Úhlové vodicí vložky Wfp 14K 9,5</t>
  </si>
  <si>
    <t>8</t>
  </si>
  <si>
    <t>5958155015</t>
  </si>
  <si>
    <t>Úhlové vodicí vložky Wfp 14K  14,5</t>
  </si>
  <si>
    <t>9901000900</t>
  </si>
  <si>
    <t>Doprava obousměrná mechanizací o nosnosti do 3,5 t elektrosoučástek, montážního materiálu, kameniva, písku, dlažebních kostek, suti, atd. do 200 km</t>
  </si>
  <si>
    <t>10</t>
  </si>
  <si>
    <t>Poznámka k položce:_x000D_
přeprava úhlových vodících vložek z ŹPSV uh. Ostroh</t>
  </si>
  <si>
    <t>5906020120</t>
  </si>
  <si>
    <t>Souvislá výměna pražců v KL otevřeném i zapuštěném pražce betonové příčné vystrojené</t>
  </si>
  <si>
    <t>12</t>
  </si>
  <si>
    <t>Poznámka k položce:_x000D_
dle ZD : km 43,041-43,342;  451 ks - pražce SB 8_x000D_
dle ZD : km 44,203-44,631;  642 ks - pražce B91 S/1_x000D_
dle ZD : km 47,875-48,696;  1231 ks - pražce B91 S/1_x000D_
dle ZD : km 53,392-53,926;  801 ks - pražce B91 S/1_x000D_
dle ZD : km 54,056-54,588;  798 ks - pražce B91 S/1_x000D_
celkem :  451+642+1231+801+798=3923,00 ks</t>
  </si>
  <si>
    <t>7</t>
  </si>
  <si>
    <t>5906055020</t>
  </si>
  <si>
    <t>Příplatek za současnou výměnu pražce s podkladnicovým upevněním a kompletů a pryžových podložek</t>
  </si>
  <si>
    <t>14</t>
  </si>
  <si>
    <t>Poznámka k položce:_x000D_
dle ZD :  451,00 ks</t>
  </si>
  <si>
    <t>5906055140</t>
  </si>
  <si>
    <t>Příplatek za současnou výměnu pražce s bezpodkladnicovým upevněním a kompletů a vodicích vložek a pryžových podložek</t>
  </si>
  <si>
    <t>16</t>
  </si>
  <si>
    <t>Poznámka k položce:_x000D_
dle ZD : 642+1231+801+798=3472,00 ks</t>
  </si>
  <si>
    <t>9</t>
  </si>
  <si>
    <t>5907050120</t>
  </si>
  <si>
    <t>Dělení kolejnic kyslíkem soustavy S49 nebo T</t>
  </si>
  <si>
    <t>18</t>
  </si>
  <si>
    <t>Poznámka k položce:_x000D_
ZAOKR.NAHORU(2616/25;1)*2+10=220,00 ks</t>
  </si>
  <si>
    <t>5907050110</t>
  </si>
  <si>
    <t>Dělení kolejnic kyslíkem, soustavy UIC60 nebo R65</t>
  </si>
  <si>
    <t>m</t>
  </si>
  <si>
    <t>20</t>
  </si>
  <si>
    <t>Poznámka k položce:_x000D_
dle ZD :  výřez starých svarů a LIS - ZAOKR.NAHORU(2666/20;1)*4+10=546,00 ks</t>
  </si>
  <si>
    <t>11</t>
  </si>
  <si>
    <t>5907025011</t>
  </si>
  <si>
    <t>Výměna kolejnicových pásů stávající upevnění tvar R65</t>
  </si>
  <si>
    <t>22</t>
  </si>
  <si>
    <t>Poznámka k položce:_x000D_
dle ZD : km 43,041-43,342;  301 m_x000D_
dle ZD : km 44,203-44,631;  428 m_x000D_
dle ZD : km 47,875-48,696;  821 m_x000D_
dle ZD : km 53,392-53,926;  534 m_x000D_
dle ZD : km 54,056-54,588;  532 m_x000D_
celkem :  (301+428+821+534+532)*2+100(rezerva)=5332,00 m</t>
  </si>
  <si>
    <t>9902200100</t>
  </si>
  <si>
    <t>Doprava obousměrná mechanizací o nosnosti přes 3,5 t objemnějšího kusového materiálu (prefabrikátů, stožárů, výhybek, rozvaděčů, vybouraných hmot atd.) do 10 km</t>
  </si>
  <si>
    <t>t</t>
  </si>
  <si>
    <t>24</t>
  </si>
  <si>
    <t>Poznámka k položce:_x000D_
celkem :  2835*(0,08+0,025)+1142*(0,27+0,023)+(2616+50)*2*0,04943=895,842 t</t>
  </si>
  <si>
    <t>13</t>
  </si>
  <si>
    <t>5999005010</t>
  </si>
  <si>
    <t>Třídění spojovacích a upevňovacích součástí</t>
  </si>
  <si>
    <t>26</t>
  </si>
  <si>
    <t>Poznámka k položce:_x000D_
celkem :  2835*0,025+1142*0,023=97,141 t</t>
  </si>
  <si>
    <t>5999005020</t>
  </si>
  <si>
    <t>Třídění pražců a kolejnicových podpor</t>
  </si>
  <si>
    <t>28</t>
  </si>
  <si>
    <t>Poznámka k položce:_x000D_
celkem :  2835*0,08+1142*0,27=535,140 t</t>
  </si>
  <si>
    <t>5999005030</t>
  </si>
  <si>
    <t>Třídění kolejnic</t>
  </si>
  <si>
    <t>30</t>
  </si>
  <si>
    <t>Poznámka k položce:_x000D_
celkem :  (2616+50)*2*0,04943=263,561 t</t>
  </si>
  <si>
    <t>5906105010</t>
  </si>
  <si>
    <t>Demontáž pražce dřevěný</t>
  </si>
  <si>
    <t>32</t>
  </si>
  <si>
    <t>Poznámka k položce:_x000D_
dle ZD :  2835,00 ks</t>
  </si>
  <si>
    <t>17</t>
  </si>
  <si>
    <t>5905085045</t>
  </si>
  <si>
    <t>Souvislé čištění KL strojně koleje pražce betonové</t>
  </si>
  <si>
    <t>km</t>
  </si>
  <si>
    <t>34</t>
  </si>
  <si>
    <t>Poznámka k položce:_x000D_
dle ZD : km 43,041-43,342;  301 m_x000D_
dle ZD : km 44,203-44,631;  428 m_x000D_
dle ZD : km 47,875-48,696;  821 m_x000D_
dle ZD : km 53,392-53,926;  534 m_x000D_
dle ZD : km 54,056-54,588;  532 m_x000D_
celkem :  (301+428+821+534+532+50(rezerva))/1000=2,666 km</t>
  </si>
  <si>
    <t>5905020020</t>
  </si>
  <si>
    <t>Oprava stezky strojně s odstraněním drnu a nánosu přes 10 cm do 20 cm</t>
  </si>
  <si>
    <t>m2</t>
  </si>
  <si>
    <t>36</t>
  </si>
  <si>
    <t>Poznámka k položce:_x000D_
celkem :  (301+428+821+534+532+50(rezerva))*1,3=3465,800 m2</t>
  </si>
  <si>
    <t>19</t>
  </si>
  <si>
    <t>9902100100</t>
  </si>
  <si>
    <t>Doprava obousměrná mechanizací o nosnosti přes 3,5 t sypanin (kameniva, písku, suti, dlažebních kostek, atd.) do 10 km</t>
  </si>
  <si>
    <t>38</t>
  </si>
  <si>
    <t>Poznámka k položce:_x000D_
odvoz výzisku na meziskládku na pozemku SŽ :  z SČ 50%; ze stezek 100%_x000D_
50% výzisku z SČ bude uložen na stezku podél čištěné koleje_x000D_
celkem :  2,666*1000*1,9*0,3*1,808*0,5+3465,8*0,15*1,5=2153,541 t</t>
  </si>
  <si>
    <t>5915015010</t>
  </si>
  <si>
    <t>Svahování zemního tělesa železničního spodku v náspu</t>
  </si>
  <si>
    <t>40</t>
  </si>
  <si>
    <t>Poznámka k položce:_x000D_
uložení 20% výzisku na pozemek OŘ - odhad 500,00 m2</t>
  </si>
  <si>
    <t>9902900100</t>
  </si>
  <si>
    <t>Naložení sypanin, drobného kusového materiálu, suti</t>
  </si>
  <si>
    <t>42</t>
  </si>
  <si>
    <t>Poznámka k položce:_x000D_
naložení 30% výzisku z SČ a 80% ze stezek pro odvoz na skládku_x000D_
celkem :  2,666*1000*1,9*0,3*1,808*0,3+3465,8*0,15*1,5*0,8=1448,086 t</t>
  </si>
  <si>
    <t>9902100200</t>
  </si>
  <si>
    <t>Doprava obousměrná mechanizací o nosnosti přes 3,5 t sypanin (kameniva, písku, suti, dlažebních kostek, atd.) do 20 km</t>
  </si>
  <si>
    <t>44</t>
  </si>
  <si>
    <t>Poznámka k položce:_x000D_
přeprava 30% výzisku z SČ a 80% ze stezek na skládku_x000D_
celkem :  2,666*1000*1,9*0,3*1,808*0,3+3465,8*0,15*1,5*0,8=1448,086 t</t>
  </si>
  <si>
    <t>23</t>
  </si>
  <si>
    <t>9909000110</t>
  </si>
  <si>
    <t>Poplatek za uložení výzisku ze štěrkového lože nekontaminovaného</t>
  </si>
  <si>
    <t>46</t>
  </si>
  <si>
    <t>Poznámka k položce:_x000D_
celkem :  2,666*1000*1,9*0,3*1,808*0,3+3465,8*0,15*1,5*0,8=1448,086 t</t>
  </si>
  <si>
    <t>5905105030</t>
  </si>
  <si>
    <t>Doplnění KL kamenivem souvisle strojně v koleji</t>
  </si>
  <si>
    <t>m3</t>
  </si>
  <si>
    <t>48</t>
  </si>
  <si>
    <t>Poznámka k položce:_x000D_
celkem :  2,666*1000*1,9*0,3=1519,620 m3</t>
  </si>
  <si>
    <t>25</t>
  </si>
  <si>
    <t>5955101000</t>
  </si>
  <si>
    <t>Kamenivo drcené štěrk frakce 31,5/63 třídy BI</t>
  </si>
  <si>
    <t>50</t>
  </si>
  <si>
    <t>Poznámka k položce:_x000D_
celkem :  1519,620*2=3039,24 t</t>
  </si>
  <si>
    <t>52</t>
  </si>
  <si>
    <t>Poznámka k položce:_x000D_
přeprava kameniva z lomu Zárubka : 1519,620*2=3039,24 t</t>
  </si>
  <si>
    <t>27</t>
  </si>
  <si>
    <t>5909050010</t>
  </si>
  <si>
    <t>Stabilizace kolejového lože koleje nově zřízeného nebo čistého</t>
  </si>
  <si>
    <t>54</t>
  </si>
  <si>
    <t>Poznámka k položce:_x000D_
celkem :  (301+428+821+534+532+50(rezerva))/1000=2,666 km</t>
  </si>
  <si>
    <t>5910136010</t>
  </si>
  <si>
    <t>Montáž pražcové kotvy v koleji</t>
  </si>
  <si>
    <t>56</t>
  </si>
  <si>
    <t>Poznámka k položce:_x000D_
dle ZD : km 43,041-43,342   50 ks (změna tv.kolejnic) + 157 ks (každý 2.pražec SB 8)_x000D_
dle ZD : km 44,203-44,631   50 ks (změna tv.kolejnic na pražcích SB 8)_x000D_
dle ZD : km 47,875-48,696   50 ks (změna tv.kolejnic) + 414 ks (každý 2.pražec SB 8)_x000D_
dle ZD : km 53,392-53,926   50 ks (změna tv.kolejnic) + 344 ks (každý 2.pražec B91 S/1)_x000D_
dle ZD : km 54,056-54,588   50 ks (změna tv.kolejnic) + 107 ks (každý 3.pražec) + 4 ks (každý 2.pražec)+ 367 ks (na každém pražci )_x000D_
celkem :   50+157+50+50+414+50+344+50+107+4+367=1643,00 ks</t>
  </si>
  <si>
    <t>29</t>
  </si>
  <si>
    <t>5960101000</t>
  </si>
  <si>
    <t>Pražcové kotvy TDHB pro pražec betonový B 91</t>
  </si>
  <si>
    <t>58</t>
  </si>
  <si>
    <t>5960101005</t>
  </si>
  <si>
    <t>Pražcové kotvy TDHB pro pražec betonový SB 8</t>
  </si>
  <si>
    <t>60</t>
  </si>
  <si>
    <t>5910063050</t>
  </si>
  <si>
    <t>Opravné souvislé broušení kolejnic R260 příčný a podélný profil oprava příčného a podélného profilu</t>
  </si>
  <si>
    <t>62</t>
  </si>
  <si>
    <t>Poznámka k položce:_x000D_
dle ZD : vybrané úseky - 1500 m</t>
  </si>
  <si>
    <t>31</t>
  </si>
  <si>
    <t>9902200400</t>
  </si>
  <si>
    <t>Doprava obousměrná mechanizací o nosnosti přes 3,5 t objemnějšího kusového materiálu (prefabrikátů, stožárů, výhybek, rozvaděčů, vybouraných hmot atd.) do 40 km</t>
  </si>
  <si>
    <t>64</t>
  </si>
  <si>
    <t>Poznámka k položce:_x000D_
přeprava pražcových kotev z H. Brodu</t>
  </si>
  <si>
    <t>5908050005</t>
  </si>
  <si>
    <t>Výměna upevnění podkladnicového komplet</t>
  </si>
  <si>
    <t>66</t>
  </si>
  <si>
    <t>Poznámka k položce:_x000D_
dle ZD :  pružné upevnění u přechodových svarů - kolejnice S49_x000D_
cca 50*10=500 m - 760 ks pražců - 3040,00 ks Skl24 - dodá OŘ</t>
  </si>
  <si>
    <t>33</t>
  </si>
  <si>
    <t>68</t>
  </si>
  <si>
    <t>Poznámka k položce:_x000D_
dle ZD :  ojedinělá výměna poškozených kompletů ŽS 4 -  cca 200,00 ks</t>
  </si>
  <si>
    <t>5908052010</t>
  </si>
  <si>
    <t>Výměna podložky pryžové pod patu kolejnice</t>
  </si>
  <si>
    <t>70</t>
  </si>
  <si>
    <t>Poznámka k položce:_x000D_
dle ZD :  ojedinělá výměna poškozených kompletů podložek -  cca 100,00 ks</t>
  </si>
  <si>
    <t>35</t>
  </si>
  <si>
    <t>5910020020</t>
  </si>
  <si>
    <t>Svařování kolejnic termitem plný předehřev standardní spára svar sériový tv. R65</t>
  </si>
  <si>
    <t>72</t>
  </si>
  <si>
    <t>Poznámka k položce:_x000D_
dle ZD :  ZAOKR.NAHORU(2666/18;1)*2+10=308,00 ks</t>
  </si>
  <si>
    <t>5910020320</t>
  </si>
  <si>
    <t>Svařování kolejnic termitem plný předehřev standardní spára svar přechodový tv. R65/S49</t>
  </si>
  <si>
    <t>74</t>
  </si>
  <si>
    <t>Poznámka k položce:_x000D_
dle ZD :  20,00 ks</t>
  </si>
  <si>
    <t>37</t>
  </si>
  <si>
    <t>5910035020</t>
  </si>
  <si>
    <t>Dosažení dovolené upínací teploty v BK prodloužením kolejnicového pásu v koleji tv. R65</t>
  </si>
  <si>
    <t>76</t>
  </si>
  <si>
    <t>Poznámka k položce:_x000D_
odhad :  16,00 ks</t>
  </si>
  <si>
    <t>5910040315</t>
  </si>
  <si>
    <t>Umožnění volné dilatace kolejnice demontáž upevňovadel s osazením kluzných podložek</t>
  </si>
  <si>
    <t>78</t>
  </si>
  <si>
    <t>Poznámka k položce:_x000D_
dle ZD :  ((60+301+60)+(60+428+60)+(60+821+60)+(60+534+60)+(60+532+60)+50)*2=6532 m</t>
  </si>
  <si>
    <t>39</t>
  </si>
  <si>
    <t>5910040415</t>
  </si>
  <si>
    <t>Umožnění volné dilatace kolejnice montáž upevňovadel s odstraněním kluzných podložek</t>
  </si>
  <si>
    <t>80</t>
  </si>
  <si>
    <t>D2</t>
  </si>
  <si>
    <t>úsek km 45,000 - 45,800</t>
  </si>
  <si>
    <t>82</t>
  </si>
  <si>
    <t>Poznámka k položce:_x000D_
dle ZD : km 45,015-45,101;  131 ks - pražce SB 8_x000D_
dle ZD : km 45,489-45,514;  38 ks - pražce SB 8_x000D_
dle ZD : km 45,665-45,755;  135 ks - pražce SB 8_x000D_
celkem :  131+38+135=304,00 ks</t>
  </si>
  <si>
    <t>41</t>
  </si>
  <si>
    <t>84</t>
  </si>
  <si>
    <t>Poznámka k položce:_x000D_
dle ZD :  131+38+135=304,00 ks</t>
  </si>
  <si>
    <t>5907015016</t>
  </si>
  <si>
    <t>Ojedinělá výměna kolejnic stávající upevnění tvar S49, T, 49E1</t>
  </si>
  <si>
    <t>86</t>
  </si>
  <si>
    <t>Poznámka k položce:_x000D_
dle ZD :  50,00 m</t>
  </si>
  <si>
    <t>43</t>
  </si>
  <si>
    <t>88</t>
  </si>
  <si>
    <t>Poznámka k položce:_x000D_
celkem :  308*(0,08+0,025)+50*0,04943=34,812 t</t>
  </si>
  <si>
    <t>90</t>
  </si>
  <si>
    <t>Poznámka k položce:_x000D_
celkem :  308*0,025=7,700 t</t>
  </si>
  <si>
    <t>45</t>
  </si>
  <si>
    <t>92</t>
  </si>
  <si>
    <t>Poznámka k položce:_x000D_
celkem :  308*0,08=24,640 t</t>
  </si>
  <si>
    <t>94</t>
  </si>
  <si>
    <t>Poznámka k položce:_x000D_
dle ZD :  308,00 ks</t>
  </si>
  <si>
    <t>47</t>
  </si>
  <si>
    <t>96</t>
  </si>
  <si>
    <t>Poznámka k položce:_x000D_
dle ZD : km 45,000-45,800;  800 m_x000D_
celkem :  800/1000=0,800 km</t>
  </si>
  <si>
    <t>98</t>
  </si>
  <si>
    <t>Poznámka k položce:_x000D_
celkem :  800*1,3=1040,00 m2</t>
  </si>
  <si>
    <t>49</t>
  </si>
  <si>
    <t>100</t>
  </si>
  <si>
    <t>Poznámka k položce:_x000D_
odvoz výzisku na meziskládku na pozemku SŽ :  z SČ 70%; ze stezek 100%_x000D_
30% výzisku z SČ bude uložen na stezku podél čištěné koleje_x000D_
celkem :  0,8*1000*1,4*0,7*1,808*0,7+1040*0,15*1,5=1226,23 t</t>
  </si>
  <si>
    <t>102</t>
  </si>
  <si>
    <t>Poznámka k položce:_x000D_
uložení 20% výzisku z SČ na pozemek OŘ - odhad 400,00 m2</t>
  </si>
  <si>
    <t>51</t>
  </si>
  <si>
    <t>104</t>
  </si>
  <si>
    <t>Poznámka k položce:_x000D_
naložení 50% výzisku z SČ a 80% ze stezek pro odvoz na skládku_x000D_
celkem :  0,8*1000*1,4*0,7*1,808*0,5+1040*0,15*1,5*0,8=895,936 t</t>
  </si>
  <si>
    <t>106</t>
  </si>
  <si>
    <t>Poznámka k položce:_x000D_
odvoz 50% výzisku z SČ a 80% ze stezek na skládku_x000D_
celkem :  0,8*1000*1,4*0,7*1,808*0,5+1040*0,15*1,5*0,8=895,936 t</t>
  </si>
  <si>
    <t>53</t>
  </si>
  <si>
    <t>108</t>
  </si>
  <si>
    <t>Poznámka k položce:_x000D_
celkem :  0,8*1000*1,4*0,7*1,808*0,5+1040*0,15*1,5*0,8=895,936 t</t>
  </si>
  <si>
    <t>110</t>
  </si>
  <si>
    <t>Poznámka k položce:_x000D_
doplnění po SČ :  0,800*1000*1,4*0,7=784,00 m3_x000D_
zved nivelety o 100 mm :  800*0,35=280,00 m3_x000D_
celkem :  0,800*1000*1,4*0,7+800*0,35=1064,00 m3</t>
  </si>
  <si>
    <t>55</t>
  </si>
  <si>
    <t>112</t>
  </si>
  <si>
    <t>Poznámka k položce:_x000D_
celkem :  1064*2=2128,00 t</t>
  </si>
  <si>
    <t>114</t>
  </si>
  <si>
    <t>Poznámka k položce:_x000D_
přeprava kameniva z lomu Zárubka;  1064*2=2128,00 t</t>
  </si>
  <si>
    <t>57</t>
  </si>
  <si>
    <t>116</t>
  </si>
  <si>
    <t>Poznámka k položce:_x000D_
celkem :  800/1000=0,800 km</t>
  </si>
  <si>
    <t>118</t>
  </si>
  <si>
    <t>Poznámka k položce:_x000D_
dle ZD :  výřez zhmožděných styků -  ZAOKR.NAHORU(800/25;1)*4+6=134,00 ks</t>
  </si>
  <si>
    <t>59</t>
  </si>
  <si>
    <t>5907040031</t>
  </si>
  <si>
    <t>Posun kolejnic před svařováním tvar kolejnic S49, T, 49E1</t>
  </si>
  <si>
    <t>120</t>
  </si>
  <si>
    <t>Poznámka k položce:_x000D_
dle ZD : km 45,000-45,800;  800 m_x000D_
celkem :  2*800=1600,00 m</t>
  </si>
  <si>
    <t>5908050010</t>
  </si>
  <si>
    <t>Výměna upevnění podkladnicového komplety a pryžová podložka</t>
  </si>
  <si>
    <t>122</t>
  </si>
  <si>
    <t>Poznámka k položce:_x000D_
dle ZD :  800*1,52*2=2432,00 ks</t>
  </si>
  <si>
    <t>61</t>
  </si>
  <si>
    <t>5910020030</t>
  </si>
  <si>
    <t>Svařování kolejnic termitem plný předehřev standardní spára svar sériový tv. S49</t>
  </si>
  <si>
    <t>124</t>
  </si>
  <si>
    <t>Poznámka k položce:_x000D_
dle ZD :  ZAOKR.NAHORU(800/23,8;1)*2+16=84,00 ks</t>
  </si>
  <si>
    <t>5910035030</t>
  </si>
  <si>
    <t>Dosažení dovolené upínací teploty v BK prodloužením kolejnicového pásu v koleji tv. S49</t>
  </si>
  <si>
    <t>126</t>
  </si>
  <si>
    <t>Poznámka k položce:_x000D_
odhad :  6,00 ks</t>
  </si>
  <si>
    <t>63</t>
  </si>
  <si>
    <t>128</t>
  </si>
  <si>
    <t>Poznámka k položce:_x000D_
dle ZD :  (60+800+60)*2=1840,00 m</t>
  </si>
  <si>
    <t>130</t>
  </si>
  <si>
    <t>65</t>
  </si>
  <si>
    <t>9902900200</t>
  </si>
  <si>
    <t>Naložení objemnějšího kusového materiálu, vybouraných hmot</t>
  </si>
  <si>
    <t>132</t>
  </si>
  <si>
    <t>Poznámka k položce:_x000D_
pražce 90% na skládku :  226,296 t_x000D_
pryžové a PE podložky 100% na skládku :  2,168 t_x000D_
celkem :  226,296+2,168=228,464 t</t>
  </si>
  <si>
    <t>9902200500</t>
  </si>
  <si>
    <t>Doprava obousměrná mechanizací o nosnosti přes 3,5 t objemnějšího kusového materiálu (prefabrikátů, stožárů, výhybek, rozvaděčů, vybouraných hmot atd.) do 60 km</t>
  </si>
  <si>
    <t>134</t>
  </si>
  <si>
    <t>67</t>
  </si>
  <si>
    <t>9909000300</t>
  </si>
  <si>
    <t>Poplatek za likvidaci dřevěných kolejnicových podpor</t>
  </si>
  <si>
    <t>136</t>
  </si>
  <si>
    <t>Poznámka k položce:_x000D_
uložení 90% dřevěných pražců na skládku Semtín :   (2835+308)*0,08*0,9=226,296 t</t>
  </si>
  <si>
    <t>9909000400</t>
  </si>
  <si>
    <t>Poplatek za likvidaci plastových součástí</t>
  </si>
  <si>
    <t>138</t>
  </si>
  <si>
    <t>Poznámka k položce:_x000D_
uložení plast. a pryž. podložek na skládku Semtín :  (3977+308)*0,000163*2+(3977+308)*0,00009*2=2,168 t</t>
  </si>
  <si>
    <t>69</t>
  </si>
  <si>
    <t>140</t>
  </si>
  <si>
    <t>Poznámka k položce:_x000D_
dle ZD :  naložení bet. pražců  B91 S/1 v žst. Č. Třebová -  1677*0,309=518,193 t</t>
  </si>
  <si>
    <t>142</t>
  </si>
  <si>
    <t>Poznámka k položce:_x000D_
dle ZD :  přeprava bet. pražců  B91 S/1 z žst. Č. Třebová -  1677*0,309=518,193 t</t>
  </si>
  <si>
    <t>71</t>
  </si>
  <si>
    <t>144</t>
  </si>
  <si>
    <t>Poznámka k položce:_x000D_
dle ZD :  naložení bet. pražců  B91 S/1 v žst. H. Králové -  250*0,309=77,25 t</t>
  </si>
  <si>
    <t>9902200700</t>
  </si>
  <si>
    <t>Doprava obousměrná mechanizací o nosnosti přes 3,5 t objemnějšího kusového materiálu (prefabrikátů, stožárů, výhybek, rozvaděčů, vybouraných hmot atd.) do 100 km</t>
  </si>
  <si>
    <t>146</t>
  </si>
  <si>
    <t>Poznámka k položce:_x000D_
dle ZD :  přeprava bet. pražců  B91 S/1 z žst. H. Králové -  250*0,309=77,25 t</t>
  </si>
  <si>
    <t>148</t>
  </si>
  <si>
    <t>Poznámka k položce:_x000D_
dle ZD :  naložení kolejnic R65 v žst. Pardubice -  1500*0,065=97,50 t</t>
  </si>
  <si>
    <t>150</t>
  </si>
  <si>
    <t>Poznámka k položce:_x000D_
dle ZD :  přeprava kolejnic R65 z žst. Pardubice -  1500*0,065=97,50 t</t>
  </si>
  <si>
    <t>73</t>
  </si>
  <si>
    <t>152</t>
  </si>
  <si>
    <t>Poznámka k položce:_x000D_
Komplety ŽS 4 (šroub RS 1, matice M 24, podložka Fe6, svěrka ŽS4)_x000D_
Komplety Skl 24 (šroub RS 0, matice M 22, podložka Uls 6)_x000D_
Podložka pryžová pod patu kolejnice R65 183/151/6_x000D_
Podložka pryžová pod patu kolejnice S49  183/126/6_x000D_
celkem :  200*0,0012+9708*0,0012+920*0,000193+3452*0,000163=12,632 t</t>
  </si>
  <si>
    <t>154</t>
  </si>
  <si>
    <t>Poznámka k položce:_x000D_
přeprava drobného kolejiva z žst. Ústí n.O. a Pardubice_x000D_
celkem :  200*0,0012+9708*0,0012+920*0,000193+3452*0,000163=12,632 t</t>
  </si>
  <si>
    <t>75</t>
  </si>
  <si>
    <t>5909032020</t>
  </si>
  <si>
    <t>Přesná úprava GPK koleje směrové a výškové uspořádání pražce betonové</t>
  </si>
  <si>
    <t>156</t>
  </si>
  <si>
    <t>Poznámka k položce:_x000D_
dle ZD :  1,500 km</t>
  </si>
  <si>
    <t>158</t>
  </si>
  <si>
    <t>Poznámka k položce:_x000D_
dle ZD :  1,5*1000*3,4*0,02=102,00 m3</t>
  </si>
  <si>
    <t>77</t>
  </si>
  <si>
    <t>160</t>
  </si>
  <si>
    <t>Poznámka k položce:_x000D_
celkem :  102*2=204,00 t</t>
  </si>
  <si>
    <t>162</t>
  </si>
  <si>
    <t>Poznámka k položce:_x000D_
přeprava kameniva z lomu Zárubka;  102*2=204,00 t</t>
  </si>
  <si>
    <t>79</t>
  </si>
  <si>
    <t>5912060015</t>
  </si>
  <si>
    <t>Demontáž zajišťovací značky konzolové</t>
  </si>
  <si>
    <t>164</t>
  </si>
  <si>
    <t>Poznámka k položce:_x000D_
dle ZD :  cca 500,00 ks</t>
  </si>
  <si>
    <t>166</t>
  </si>
  <si>
    <t>Poznámka k položce:_x000D_
odvoz na meziskládku celkem :  500*0,062=31,00 t</t>
  </si>
  <si>
    <t>81</t>
  </si>
  <si>
    <t>168</t>
  </si>
  <si>
    <t>Poznámka k položce:_x000D_
celkem :  500*0,062=31,00 t</t>
  </si>
  <si>
    <t>9902200200</t>
  </si>
  <si>
    <t>Doprava obousměrná mechanizací o nosnosti přes 3,5 t objemnějšího kusového materiálu (prefabrikátů, stožárů, výhybek, rozvaděčů, vybouraných hmot atd.) do 20 km</t>
  </si>
  <si>
    <t>170</t>
  </si>
  <si>
    <t>Poznámka k položce:_x000D_
přeprava vyzískaných zaj.značek na skládku celkem :  500*0,062=31,00 t</t>
  </si>
  <si>
    <t>83</t>
  </si>
  <si>
    <t>9909000600</t>
  </si>
  <si>
    <t>Poplatek za recyklaci odpadu (asfaltové směsi, kusový beton)</t>
  </si>
  <si>
    <t>172</t>
  </si>
  <si>
    <t>5912065115</t>
  </si>
  <si>
    <t>Montáž zajišťovací značky ocelové sloupkové betonovaná na místě</t>
  </si>
  <si>
    <t>174</t>
  </si>
  <si>
    <t>Poznámka k položce:_x000D_
dle ZD :  cca 20,00 ks</t>
  </si>
  <si>
    <t>85</t>
  </si>
  <si>
    <t>5962119025</t>
  </si>
  <si>
    <t>Zajištění PPK značka ocelová sloupková zajišťovací s prefabrikovaným betonovým základem</t>
  </si>
  <si>
    <t>176</t>
  </si>
  <si>
    <t>9902200900</t>
  </si>
  <si>
    <t>Doprava obousměrná mechanizací o nosnosti přes 3,5 t objemnějšího kusového materiálu (prefabrikátů, stožárů, výhybek, rozvaděčů, vybouraných hmot atd.) do 200 km</t>
  </si>
  <si>
    <t>178</t>
  </si>
  <si>
    <t>Poznámka k položce:_x000D_
ŽPSV Uh. Ostroh :   20*0,17=3,40 t</t>
  </si>
  <si>
    <t>87</t>
  </si>
  <si>
    <t>5964161005</t>
  </si>
  <si>
    <t>Beton lehce zhutnitelný C 16/20;X0 F5 2 200 2 662</t>
  </si>
  <si>
    <t>180</t>
  </si>
  <si>
    <t>Poznámka k položce:_x000D_
20*0,5*0,5*0,8=4,00 m3</t>
  </si>
  <si>
    <t>182</t>
  </si>
  <si>
    <t>Poznámka k položce:_x000D_
přeprava betonu na základ pro zaj.značky : 4*2,2=8,80 t</t>
  </si>
  <si>
    <t>D3</t>
  </si>
  <si>
    <t>P5315 km 54,417</t>
  </si>
  <si>
    <t>89</t>
  </si>
  <si>
    <t>113107322</t>
  </si>
  <si>
    <t>Odstranění podkladu z kameniva drceného tl přes 100 do 200 mm strojně pl do 50 m2</t>
  </si>
  <si>
    <t>184</t>
  </si>
  <si>
    <t>Poznámka k položce:_x000D_
dle ZD :  přejezdová konstrukce z kameniva drceného - celkem :  2*4+2*4=16 m2_x000D_
ceník ÚRS</t>
  </si>
  <si>
    <t>5913070020</t>
  </si>
  <si>
    <t>Demontáž betonové přejezdové konstrukce část vnitřní</t>
  </si>
  <si>
    <t>186</t>
  </si>
  <si>
    <t>Poznámka k položce:_x000D_
dle ZD :  4 m</t>
  </si>
  <si>
    <t>91</t>
  </si>
  <si>
    <t>5913215030</t>
  </si>
  <si>
    <t>Demontáž kolejnicových dílů přejezdu výplň profilu žlábku</t>
  </si>
  <si>
    <t>188</t>
  </si>
  <si>
    <t>Poznámka k položce:_x000D_
dle ZD :  2*4=8 m</t>
  </si>
  <si>
    <t>5913215040</t>
  </si>
  <si>
    <t>Demontáž kolejnicových dílů přejezdu náběhový klín</t>
  </si>
  <si>
    <t>190</t>
  </si>
  <si>
    <t>Poznámka k položce:_x000D_
dle ZD :  2 ks</t>
  </si>
  <si>
    <t>93</t>
  </si>
  <si>
    <t>192</t>
  </si>
  <si>
    <t>Poznámka k položce:_x000D_
16*0,2*1,8+4*0,298=6,952 t</t>
  </si>
  <si>
    <t>9909000100</t>
  </si>
  <si>
    <t>Poplatek za uložení suti nebo hmot na oficiální skládku</t>
  </si>
  <si>
    <t>194</t>
  </si>
  <si>
    <t>95</t>
  </si>
  <si>
    <t>196</t>
  </si>
  <si>
    <t>Poznámka k položce:_x000D_
dle ZD :  10*4=40,000 ks</t>
  </si>
  <si>
    <t>5913220020</t>
  </si>
  <si>
    <t>Montáž kolejnicových dílů přejezdu ochranná kolejnice</t>
  </si>
  <si>
    <t>198</t>
  </si>
  <si>
    <t>Poznámka k položce:_x000D_
dle ZD : z ocelového úhelníku - 140x110x10 mm,  celkem 2*5=10 m</t>
  </si>
  <si>
    <t>97</t>
  </si>
  <si>
    <t>5913220040</t>
  </si>
  <si>
    <t>Montáž kolejnicových dílů přejezdu náběhový klín</t>
  </si>
  <si>
    <t>200</t>
  </si>
  <si>
    <t>5958125010</t>
  </si>
  <si>
    <t>Komplety s antikorozní úpravou ŽS 4 (svěrka ŽS4, šroub RS 1, matice M24, podložka Fe6)</t>
  </si>
  <si>
    <t>202</t>
  </si>
  <si>
    <t>99</t>
  </si>
  <si>
    <t>úhelník ocelový rovnostranný jakost 11 375 140x110x10mm</t>
  </si>
  <si>
    <t>204</t>
  </si>
  <si>
    <t>Poznámka k položce:_x000D_
10*0,0195=0,195 t</t>
  </si>
  <si>
    <t>5963134010</t>
  </si>
  <si>
    <t>Náběhový klín ocelový</t>
  </si>
  <si>
    <t>206</t>
  </si>
  <si>
    <t>101</t>
  </si>
  <si>
    <t>9901000500</t>
  </si>
  <si>
    <t>Doprava obousměrná mechanizací o nosnosti do 3,5 t elektrosoučástek, montážního materiálu, kameniva, písku, dlažebních kostek, suti, atd. do 60 km</t>
  </si>
  <si>
    <t>208</t>
  </si>
  <si>
    <t>Poznámka k položce:_x000D_
celkem :  1 kus</t>
  </si>
  <si>
    <t>564950413</t>
  </si>
  <si>
    <t>Podklad z asfaltového recyklátu plochy do 100 m2 tl 150 mm</t>
  </si>
  <si>
    <t>210</t>
  </si>
  <si>
    <t>Poznámka k položce:_x000D_
dle ZD :  zřízení přejezdové konstrukce z frézinku_x000D_
ceník ÚRS - zřízení vč. dodávky materiálu - odhad 22 m2</t>
  </si>
  <si>
    <t>103</t>
  </si>
  <si>
    <t>9902100300</t>
  </si>
  <si>
    <t>Doprava obousměrná mechanizací o nosnosti přes 3,5 t sypanin (kameniva, písku, suti, dlažebních kostek, atd.) do 30 km</t>
  </si>
  <si>
    <t>212</t>
  </si>
  <si>
    <t>Poznámka k položce:_x000D_
obalovna Polička :  22*0,15*2,2=7,260 t</t>
  </si>
  <si>
    <t>214</t>
  </si>
  <si>
    <t>Poznámka k položce:_x000D_
dle ZD :  terénní úpravy - 16 m2</t>
  </si>
  <si>
    <t>D4</t>
  </si>
  <si>
    <t>P5306 km 48,421</t>
  </si>
  <si>
    <t>105</t>
  </si>
  <si>
    <t>216</t>
  </si>
  <si>
    <t>5913070010</t>
  </si>
  <si>
    <t>Demontáž betonové přejezdové konstrukce část vnější a vnitřní bez závěrných zídek</t>
  </si>
  <si>
    <t>218</t>
  </si>
  <si>
    <t>107</t>
  </si>
  <si>
    <t>220</t>
  </si>
  <si>
    <t>Poznámka k položce:_x000D_
dle ZD :  4*4=16 m</t>
  </si>
  <si>
    <t>222</t>
  </si>
  <si>
    <t>109</t>
  </si>
  <si>
    <t>224</t>
  </si>
  <si>
    <t>Poznámka k položce:_x000D_
16*0,2*1,8+8*0,298= 8,144 t</t>
  </si>
  <si>
    <t>226</t>
  </si>
  <si>
    <t>111</t>
  </si>
  <si>
    <t>228</t>
  </si>
  <si>
    <t>230</t>
  </si>
  <si>
    <t>113</t>
  </si>
  <si>
    <t>232</t>
  </si>
  <si>
    <t>234</t>
  </si>
  <si>
    <t>115</t>
  </si>
  <si>
    <t>Kalkulace.1</t>
  </si>
  <si>
    <t>úhelník ocelový rovnostranný jakost 11 375 110x110x10mm</t>
  </si>
  <si>
    <t>236</t>
  </si>
  <si>
    <t>Poznámka k položce:_x000D_
10*0,017=0,17 t</t>
  </si>
  <si>
    <t>238</t>
  </si>
  <si>
    <t>117</t>
  </si>
  <si>
    <t>240</t>
  </si>
  <si>
    <t>242</t>
  </si>
  <si>
    <t>119</t>
  </si>
  <si>
    <t>244</t>
  </si>
  <si>
    <t>246</t>
  </si>
  <si>
    <t>D5</t>
  </si>
  <si>
    <t>P5305 km 48,085</t>
  </si>
  <si>
    <t>121</t>
  </si>
  <si>
    <t>5913235020</t>
  </si>
  <si>
    <t>Dělení AB komunikace řezáním hloubky do 20 cm</t>
  </si>
  <si>
    <t>248</t>
  </si>
  <si>
    <t>Poznámka k položce:_x000D_
dle ZD :   5,00 m</t>
  </si>
  <si>
    <t>5913240020</t>
  </si>
  <si>
    <t>Odstranění AB komunikace odtěžením nebo frézováním hloubky do 20 cm</t>
  </si>
  <si>
    <t>250</t>
  </si>
  <si>
    <t>Poznámka k položce:_x000D_
dle ZD :  61,50 m2</t>
  </si>
  <si>
    <t>123</t>
  </si>
  <si>
    <t>252</t>
  </si>
  <si>
    <t>Poznámka k položce:_x000D_
celkem :  61,5*0,2*2,2=27,06 t</t>
  </si>
  <si>
    <t>254</t>
  </si>
  <si>
    <t>125</t>
  </si>
  <si>
    <t>5913215020</t>
  </si>
  <si>
    <t>Demontáž kolejnicových dílů přejezdu ochranná kolejnice</t>
  </si>
  <si>
    <t>256</t>
  </si>
  <si>
    <t>Poznámka k položce:_x000D_
dle ZD :  2*6=12 m</t>
  </si>
  <si>
    <t>258</t>
  </si>
  <si>
    <t>Poznámka k položce:_x000D_
dle ZD :  13*4=52,00 ks</t>
  </si>
  <si>
    <t>127</t>
  </si>
  <si>
    <t>5958125005</t>
  </si>
  <si>
    <t>Komplety s antikorozní úpravou Skl 24 (svěrka Skl24, šroub RS0, matice M22, podložka Uls6)</t>
  </si>
  <si>
    <t>260</t>
  </si>
  <si>
    <t>262</t>
  </si>
  <si>
    <t>129</t>
  </si>
  <si>
    <t>5913040220</t>
  </si>
  <si>
    <t>Montáž celopryžové přejezdové konstrukce silně zatížené v koleji část vnitřní</t>
  </si>
  <si>
    <t>264</t>
  </si>
  <si>
    <t>Poznámka k položce:_x000D_
dle ZD :  7,20 m_x000D_
užité panely STRAIL dodá zadavatel</t>
  </si>
  <si>
    <t>266</t>
  </si>
  <si>
    <t>131</t>
  </si>
  <si>
    <t>5913255040</t>
  </si>
  <si>
    <t>Zřízení konstrukce vozovky asfaltobetonové s podkladní, ložní a obrusnou vrstvou tloušťky do 20 cm</t>
  </si>
  <si>
    <t>268</t>
  </si>
  <si>
    <t>Poznámka k položce:_x000D_
dle ZD :  54,50 m2</t>
  </si>
  <si>
    <t>919112223</t>
  </si>
  <si>
    <t>Řezání spár pro vytvoření komůrky š 15 mm hl 30 mm pro těsnící zálivku v živičném krytu</t>
  </si>
  <si>
    <t>270</t>
  </si>
  <si>
    <t>Poznámka k položce:_x000D_
dle ZD :  5+6+6+5=22,00 m_x000D_
ceník ÚRS</t>
  </si>
  <si>
    <t>133</t>
  </si>
  <si>
    <t>919121122</t>
  </si>
  <si>
    <t>Těsnění spár zálivkou za studena pro komůrky š 15 mm hl 30 mm s těsnicím profilem</t>
  </si>
  <si>
    <t>272</t>
  </si>
  <si>
    <t>5963146020</t>
  </si>
  <si>
    <t>Asfaltový beton ACP 16S 50/70 středněznný-podkladní vrstva</t>
  </si>
  <si>
    <t>274</t>
  </si>
  <si>
    <t>Poznámka k položce:_x000D_
celkem : 54,5*0,07*2,5=9,538 t</t>
  </si>
  <si>
    <t>135</t>
  </si>
  <si>
    <t>5963146010</t>
  </si>
  <si>
    <t>Asfaltový beton ACL 16S 50/70 hrubozrnný-ložní vrstva</t>
  </si>
  <si>
    <t>276</t>
  </si>
  <si>
    <t>Poznámka k položce:_x000D_
celkem : 54,5*0,05*2,5=6,813 t</t>
  </si>
  <si>
    <t>5963146000</t>
  </si>
  <si>
    <t>Asfaltový beton ACO 11S 50/70 střednězrnný-obrusná vrstva</t>
  </si>
  <si>
    <t>278</t>
  </si>
  <si>
    <t>137</t>
  </si>
  <si>
    <t>280</t>
  </si>
  <si>
    <t>Poznámka k položce:_x000D_
obalovna Polička :  9,538+6,813+6,813=23,163 t</t>
  </si>
  <si>
    <t>282</t>
  </si>
  <si>
    <t>Poznámka k položce:_x000D_
dle ZD :  terénní úpravy - 16,00 m2</t>
  </si>
  <si>
    <t>D6</t>
  </si>
  <si>
    <t>P5307 km 48,608</t>
  </si>
  <si>
    <t>139</t>
  </si>
  <si>
    <t>284</t>
  </si>
  <si>
    <t>Poznámka k položce:_x000D_
dle ZD :  2*5=10 m</t>
  </si>
  <si>
    <t>286</t>
  </si>
  <si>
    <t>Poznámka k položce:_x000D_
dle ZD :  60,00 m2</t>
  </si>
  <si>
    <t>141</t>
  </si>
  <si>
    <t>288</t>
  </si>
  <si>
    <t>Poznámka k položce:_x000D_
celkem :  60*0,2*2,2=26,40 t</t>
  </si>
  <si>
    <t>290</t>
  </si>
  <si>
    <t>143</t>
  </si>
  <si>
    <t>292</t>
  </si>
  <si>
    <t>Poznámka k položce:_x000D_
dle ZD :  2*6,6=13,20 m</t>
  </si>
  <si>
    <t>294</t>
  </si>
  <si>
    <t>145</t>
  </si>
  <si>
    <t>296</t>
  </si>
  <si>
    <t>298</t>
  </si>
  <si>
    <t>147</t>
  </si>
  <si>
    <t>300</t>
  </si>
  <si>
    <t>302</t>
  </si>
  <si>
    <t>149</t>
  </si>
  <si>
    <t>304</t>
  </si>
  <si>
    <t>Poznámka k položce:_x000D_
dle ZD :  28 m2</t>
  </si>
  <si>
    <t>306</t>
  </si>
  <si>
    <t>Poznámka k položce:_x000D_
dle ZD :  5,2+6,4+6,2+4,8=22,60 m_x000D_
ceník ÚRS</t>
  </si>
  <si>
    <t>151</t>
  </si>
  <si>
    <t>308</t>
  </si>
  <si>
    <t>310</t>
  </si>
  <si>
    <t>Poznámka k položce:_x000D_
celkem : 52*0,07*2,5=9,10 t</t>
  </si>
  <si>
    <t>153</t>
  </si>
  <si>
    <t>312</t>
  </si>
  <si>
    <t>Poznámka k položce:_x000D_
celkem : 52*0,05*2,5=6,5 t</t>
  </si>
  <si>
    <t>314</t>
  </si>
  <si>
    <t>155</t>
  </si>
  <si>
    <t>316</t>
  </si>
  <si>
    <t>Poznámka k položce:_x000D_
obalovna Polička :  9,1+6,5+6,5=22,10 t</t>
  </si>
  <si>
    <t>318</t>
  </si>
  <si>
    <t>D7</t>
  </si>
  <si>
    <t>P5301 km 45,505</t>
  </si>
  <si>
    <t>157</t>
  </si>
  <si>
    <t>320</t>
  </si>
  <si>
    <t>Poznámka k položce:_x000D_
dle ZD :  přejezdová konstrukce z frézinku - celkem :  22 m2_x000D_
ceník ÚRS</t>
  </si>
  <si>
    <t>322</t>
  </si>
  <si>
    <t>Poznámka k položce:_x000D_
dle ZD :  ochranný úhelník - celkem :  2*5=10 m</t>
  </si>
  <si>
    <t>159</t>
  </si>
  <si>
    <t>324</t>
  </si>
  <si>
    <t>326</t>
  </si>
  <si>
    <t>Poznámka k položce:_x000D_
22*0,2*2= 8,800 t</t>
  </si>
  <si>
    <t>161</t>
  </si>
  <si>
    <t>328</t>
  </si>
  <si>
    <t>330</t>
  </si>
  <si>
    <t>163</t>
  </si>
  <si>
    <t>332</t>
  </si>
  <si>
    <t>334</t>
  </si>
  <si>
    <t>165</t>
  </si>
  <si>
    <t>336</t>
  </si>
  <si>
    <t>338</t>
  </si>
  <si>
    <t>Poznámka k položce:_x000D_
10*0,017=0,170 t</t>
  </si>
  <si>
    <t>167</t>
  </si>
  <si>
    <t>340</t>
  </si>
  <si>
    <t>342</t>
  </si>
  <si>
    <t>169</t>
  </si>
  <si>
    <t>344</t>
  </si>
  <si>
    <t>346</t>
  </si>
  <si>
    <t>171</t>
  </si>
  <si>
    <t>348</t>
  </si>
  <si>
    <t>D8</t>
  </si>
  <si>
    <t>P5313 km 52,435</t>
  </si>
  <si>
    <t>350</t>
  </si>
  <si>
    <t>Poznámka k položce:_x000D_
dle ZD :  přejezdová konstrukce z kameniva drceného - celkem :  18 m2_x000D_
ceník ÚRS</t>
  </si>
  <si>
    <t>173</t>
  </si>
  <si>
    <t>352</t>
  </si>
  <si>
    <t>354</t>
  </si>
  <si>
    <t>175</t>
  </si>
  <si>
    <t>356</t>
  </si>
  <si>
    <t>358</t>
  </si>
  <si>
    <t>Poznámka k položce:_x000D_
18*0,2*1,8+4*0,298=7,67 t</t>
  </si>
  <si>
    <t>177</t>
  </si>
  <si>
    <t>360</t>
  </si>
  <si>
    <t>5906140035</t>
  </si>
  <si>
    <t>Demontáž kolejového roštu koleje v ose koleje pražce dřevěné, tvar S49, T, 49E1</t>
  </si>
  <si>
    <t>362</t>
  </si>
  <si>
    <t>Poznámka k položce:_x000D_
dle ZD :  25 m - 0,025 km</t>
  </si>
  <si>
    <t>179</t>
  </si>
  <si>
    <t>364</t>
  </si>
  <si>
    <t>Poznámka k položce:_x000D_
celkem :  0,025*1000*0,293=7,325 t</t>
  </si>
  <si>
    <t>5905050055</t>
  </si>
  <si>
    <t>Souvislá výměna KL se snesením KR koleje pražce betonové</t>
  </si>
  <si>
    <t>366</t>
  </si>
  <si>
    <t>181</t>
  </si>
  <si>
    <t>368</t>
  </si>
  <si>
    <t>Poznámka k položce:_x000D_
přeprava výzisku z těžení na skládku_x000D_
celkem :  0,025*1000*1,908*1,8=85,86 t</t>
  </si>
  <si>
    <t>370</t>
  </si>
  <si>
    <t>Poznámka k položce:_x000D_
celkem :  0,025*1000*1,908*1,8=85,86 t</t>
  </si>
  <si>
    <t>183</t>
  </si>
  <si>
    <t>5906130345</t>
  </si>
  <si>
    <t>Montáž kolejového roštu v ose koleje pražce betonové vystrojené, tvar S49, 49E1</t>
  </si>
  <si>
    <t>372</t>
  </si>
  <si>
    <t>Poznámka k položce:_x000D_
dle ZD :  25 m - 0,025 km_x000D_
užitý materiál na kolej dodá zadavatel</t>
  </si>
  <si>
    <t>5910020130</t>
  </si>
  <si>
    <t>Svařování kolejnic termitem plný předehřev standardní spára svar jednotlivý tv. S49</t>
  </si>
  <si>
    <t>374</t>
  </si>
  <si>
    <t>Poznámka k položce:_x000D_
dle ZD :  4 ks</t>
  </si>
  <si>
    <t>185</t>
  </si>
  <si>
    <t>376</t>
  </si>
  <si>
    <t>Poznámka k položce:_x000D_
odhad :  2 ks</t>
  </si>
  <si>
    <t>378</t>
  </si>
  <si>
    <t>Poznámka k položce:_x000D_
dle ZD :  2*150=300,00 m</t>
  </si>
  <si>
    <t>187</t>
  </si>
  <si>
    <t>380</t>
  </si>
  <si>
    <t>382</t>
  </si>
  <si>
    <t>Poznámka k položce:_x000D_
dle ZD :  štěrkové lože - 0,025*1000*1,908*2=95,40 t</t>
  </si>
  <si>
    <t>189</t>
  </si>
  <si>
    <t>384</t>
  </si>
  <si>
    <t>Poznámka k položce:_x000D_
přeprava kameniva z lomu Zárubka :  95,40 t</t>
  </si>
  <si>
    <t>386</t>
  </si>
  <si>
    <t>Poznámka k položce:_x000D_
dle ZD : z ocelového úhelníku - 110x110x10 mm,  celkem 2*5=10 m</t>
  </si>
  <si>
    <t>191</t>
  </si>
  <si>
    <t>388</t>
  </si>
  <si>
    <t>390</t>
  </si>
  <si>
    <t>Poznámka k položce:_x000D_
dle ZD :  10*4=40,00 ks</t>
  </si>
  <si>
    <t>193</t>
  </si>
  <si>
    <t>392</t>
  </si>
  <si>
    <t>394</t>
  </si>
  <si>
    <t>195</t>
  </si>
  <si>
    <t>396</t>
  </si>
  <si>
    <t>398</t>
  </si>
  <si>
    <t>Poznámka k položce:_x000D_
dle ZD :  20 m2</t>
  </si>
  <si>
    <t>197</t>
  </si>
  <si>
    <t>400</t>
  </si>
  <si>
    <t>Poznámka k položce:_x000D_
dle ZD :  2*5=10 m_x000D_
ceník ÚRS</t>
  </si>
  <si>
    <t>402</t>
  </si>
  <si>
    <t>199</t>
  </si>
  <si>
    <t>404</t>
  </si>
  <si>
    <t>Poznámka k položce:_x000D_
celkem : 20*0,07*2,5=3,500 t</t>
  </si>
  <si>
    <t>406</t>
  </si>
  <si>
    <t>Poznámka k položce:_x000D_
celkem : 20*0,05*2,5=2,500 t</t>
  </si>
  <si>
    <t>201</t>
  </si>
  <si>
    <t>408</t>
  </si>
  <si>
    <t>410</t>
  </si>
  <si>
    <t>Poznámka k položce:_x000D_
obalovna Polička :  3,5+2,5+2,5=8,500 t</t>
  </si>
  <si>
    <t>203</t>
  </si>
  <si>
    <t>412</t>
  </si>
  <si>
    <t>Poznámka k položce:_x000D_
dle ZD :  terénní úpravy - 20 m2</t>
  </si>
  <si>
    <t>414</t>
  </si>
  <si>
    <t>Poznámka k položce:_x000D_
dle ZD :  14 ks</t>
  </si>
  <si>
    <t>205</t>
  </si>
  <si>
    <t>416</t>
  </si>
  <si>
    <t>418</t>
  </si>
  <si>
    <t>SO 02 - Oprava přejezdů</t>
  </si>
  <si>
    <t>D1 - P5299 km 42,901</t>
  </si>
  <si>
    <t>D2 - P5312 km 52,066</t>
  </si>
  <si>
    <t>D3 - P5314 km 52,879</t>
  </si>
  <si>
    <t>P5299 km 42,901</t>
  </si>
  <si>
    <t>Poznámka k položce:_x000D_
dle ZD :  2*4=10 m</t>
  </si>
  <si>
    <t>Poznámka k položce:_x000D_
dle ZD :  39 m2</t>
  </si>
  <si>
    <t>Poznámka k položce:_x000D_
celkem :  39*0,2*2,2=17,16 t</t>
  </si>
  <si>
    <t>Poznámka k položce:_x000D_
celkem :  12*0,05+0,025*1000*0,293=7,925 t</t>
  </si>
  <si>
    <t>Poznámka k položce:_x000D_
přeprava výzisku z těžení na skládku_x000D_
celkem :  0,025*1000*1,908*1,8=85,860 t</t>
  </si>
  <si>
    <t>Poznámka k položce:_x000D_
celkem :  0,025*1000*1,908*1,8=85,860 t</t>
  </si>
  <si>
    <t>Poznámka k položce:_x000D_
dle ZD :  2*150=300 m</t>
  </si>
  <si>
    <t>Poznámka k položce:_x000D_
dle ZD : z ocelového úhelníku - 110x110x10 mm,  celkem 2*6=12,00 m</t>
  </si>
  <si>
    <t>Poznámka k položce:_x000D_
dle ZD :  11*4=52,00 ks</t>
  </si>
  <si>
    <t>Poznámka k položce:_x000D_
12*0,017=0,204 t</t>
  </si>
  <si>
    <t>Poznámka k položce:_x000D_
dle ZD :  44,00 m2</t>
  </si>
  <si>
    <t>Poznámka k položce:_x000D_
dle ZD :  4,5+5+5+4=18,5 m_x000D_
ceník ÚRS</t>
  </si>
  <si>
    <t>Poznámka k položce:_x000D_
celkem : 44*0,07*2,5=7,70 t</t>
  </si>
  <si>
    <t>Poznámka k položce:_x000D_
celkem : 44*0,05*2,5=5,50 t</t>
  </si>
  <si>
    <t>Poznámka k položce:_x000D_
obalovna Polička :  7,7+5,5+5,5=18,70 t</t>
  </si>
  <si>
    <t>P5312 km 52,066</t>
  </si>
  <si>
    <t>Poznámka k položce:_x000D_
dle ZD :  5,5+6=11,50 m</t>
  </si>
  <si>
    <t>Poznámka k položce:_x000D_
dle ZD :  56,00 m2</t>
  </si>
  <si>
    <t>Poznámka k položce:_x000D_
celkem :  56*0,2*2,2=24,64 t</t>
  </si>
  <si>
    <t>Poznámka k položce:_x000D_
dle ZD :  2*7=14,00 m</t>
  </si>
  <si>
    <t>5915010020</t>
  </si>
  <si>
    <t>Těžení zeminy nebo horniny železničního spodku třídy těžitelnosti I skupiny 2</t>
  </si>
  <si>
    <t>Poznámka k položce:_x000D_
dle ZD :  výkop pro konstrukční vrstvu žel.spodku - 17*5*0,5=42,50 m3</t>
  </si>
  <si>
    <t>5915005020</t>
  </si>
  <si>
    <t>Hloubení rýh nebo jam ručně na železničním spodku třídy těžitelnosti I skupiny 2</t>
  </si>
  <si>
    <t>Poznámka k položce:_x000D_
dle ZD :  výkop pro odvodnění - 10*0,6*0,8=4,80 m3</t>
  </si>
  <si>
    <t>5914020020</t>
  </si>
  <si>
    <t>Čištění otevřených odvodňovacích zařízení strojně příkop nezpevněný</t>
  </si>
  <si>
    <t>Poznámka k položce:_x000D_
dle ZD :   příkopy vlevo a vpravo -  20,00 m3</t>
  </si>
  <si>
    <t>Poznámka k položce:_x000D_
přeprava výzisku z těžení na skládku_x000D_
celkem :  0,025*1000*1,908*1,8+42,5*1,5+4,8*1,5+20*1,5=186,810 t</t>
  </si>
  <si>
    <t>Poznámka k položce:_x000D_
celkem :  0,025*1000*1,908*1,8+42,5*1,5+4,8*1,5+20*1,5=186,810 t</t>
  </si>
  <si>
    <t>5914075130</t>
  </si>
  <si>
    <t>Zřízení konstrukční vrstvy pražcového podloží včetně geotextilie tl. 0,50 m</t>
  </si>
  <si>
    <t>Poznámka k položce:_x000D_
dle ZD :  17*5=85,0 m2</t>
  </si>
  <si>
    <t>5914055010</t>
  </si>
  <si>
    <t>Zřízení krytých odvodňovacích zařízení potrubí trativodu</t>
  </si>
  <si>
    <t>Poznámka k položce:_x000D_
dle ZD :  10,0 m</t>
  </si>
  <si>
    <t>5914055020</t>
  </si>
  <si>
    <t>Zřízení krytých odvodňovacích zařízení šachty trativodu</t>
  </si>
  <si>
    <t>Poznámka k položce:_x000D_
dle ZD :  2*1,5=3,0 m</t>
  </si>
  <si>
    <t>Poznámka k položce:_x000D_
dle ZD :  13*4=52,000 ks</t>
  </si>
  <si>
    <t>5964133005</t>
  </si>
  <si>
    <t>Geotextilie separační</t>
  </si>
  <si>
    <t>5964103005</t>
  </si>
  <si>
    <t>Drenážní plastové díly trubka celoperforovaná DN 150 mm</t>
  </si>
  <si>
    <t>5964103120</t>
  </si>
  <si>
    <t>Drenážní plastové díly šachta průchozí DN 400/250  1 vtok/1 odtok DN 250 mm</t>
  </si>
  <si>
    <t>5964103135</t>
  </si>
  <si>
    <t>Drenážní plastové díly krytka šachty plastová D 400</t>
  </si>
  <si>
    <t>9901000200</t>
  </si>
  <si>
    <t>Doprava obousměrná mechanizací o nosnosti do 3,5 t elektrosoučástek, montážního materiálu, kameniva, písku, dlažebních kostek, suti, atd. do 20 km</t>
  </si>
  <si>
    <t>5955101020</t>
  </si>
  <si>
    <t>Kamenivo drcené štěrkodrť frakce 0/32</t>
  </si>
  <si>
    <t>Poznámka k položce:_x000D_
dle ZD :  konstrukční vrstva žel.spodku - 17*5*0,5*1,85=78,625 t</t>
  </si>
  <si>
    <t>5955101030</t>
  </si>
  <si>
    <t>Kamenivo drcené drť frakce 8/16</t>
  </si>
  <si>
    <t>Poznámka k položce:_x000D_
dle ZD :  zásyp odvodnění - 10*06*0,8*1,85=8,880 m3</t>
  </si>
  <si>
    <t>Poznámka k položce:_x000D_
přeprava kameniva z lomu Zárubka :  95,4+78,625+8,88=182,905 t</t>
  </si>
  <si>
    <t>Poznámka k položce:_x000D_
dle ZD :  46,00 m2</t>
  </si>
  <si>
    <t>Poznámka k položce:_x000D_
dle ZD :  5,5+6,6+6,5+5,8=24,3 m_x000D_
ceník ÚRS</t>
  </si>
  <si>
    <t>Poznámka k položce:_x000D_
celkem :  46*0,07*2,5=8,05 t</t>
  </si>
  <si>
    <t>Poznámka k položce:_x000D_
celkem : 46*0,05*2,5=5,75 t</t>
  </si>
  <si>
    <t>Poznámka k položce:_x000D_
obalovna Polička :  8,05+5,75+5,75=19,55 t</t>
  </si>
  <si>
    <t>Poznámka k položce:_x000D_
dle ZD :  terénní úpravy - 20,00 m2</t>
  </si>
  <si>
    <t>P5314 km 52,879</t>
  </si>
  <si>
    <t>Poznámka k položce:_x000D_
dle ZD :  5,5+3,5=9,00 m</t>
  </si>
  <si>
    <t>Poznámka k položce:_x000D_
dle ZD :  59,00 m2</t>
  </si>
  <si>
    <t>Poznámka k položce:_x000D_
dle ZD :  5,25 m</t>
  </si>
  <si>
    <t>Poznámka k položce:_x000D_
celkem :  59*0,2*2,2+3*0,795+4*0,285=29,485 t</t>
  </si>
  <si>
    <t>Poznámka k položce:_x000D_
dle ZD :  11*4=44,00 ks</t>
  </si>
  <si>
    <t>Poznámka k položce:_x000D_
dle ZD :  71,00 m2</t>
  </si>
  <si>
    <t>Poznámka k položce:_x000D_
dle ZD :  5,5+4,7+4,5+3,5=18,20 m_x000D_
ceník ÚRS</t>
  </si>
  <si>
    <t>Poznámka k položce:_x000D_
celkem : 71*0,07*2,5=12,425 t</t>
  </si>
  <si>
    <t>Poznámka k položce:_x000D_
celkem : 71*0,05*2,5=8,875 t</t>
  </si>
  <si>
    <t>Poznámka k položce:_x000D_
obalovna Polička :  4,725+3,375+3,375=11,475 t</t>
  </si>
  <si>
    <t>Poznámka k položce:_x000D_
dle ZD :  14,00 ks</t>
  </si>
  <si>
    <t>SO 03 - Oprava nástupiště v zastávce Holetín a Pokřikov</t>
  </si>
  <si>
    <t>D1 - zastávka Holetín</t>
  </si>
  <si>
    <t>D2 - zastávka Pokřikov</t>
  </si>
  <si>
    <t>zastávka Holetín</t>
  </si>
  <si>
    <t>5914120070</t>
  </si>
  <si>
    <t>Demontáž nástupiště úrovňového Sudop K (KD,KS) 150. Poznámka: 1. V cenách jsou započteny náklady na snesení dílů i zásypu a jejich uložení na plochu nebo naložení na dopravní prostředek a uložení na úložišti.</t>
  </si>
  <si>
    <t>Poznámka k položce:_x000D_
dle ZD :  137 m</t>
  </si>
  <si>
    <t>Doprava obousměrná mechanizací o nosnosti přes 3,5 t objemnějšího kusového materiálu (prefabrikátů, stožárů, výhybek, rozvaděčů, vybouraných hmot atd.) do 10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</si>
  <si>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Poznámka k položce:_x000D_
přeprava vyzískaných bet.prefabrikátů na místo určené OŘ_x000D_
konzolová deska K 150 : 137*0,28=38,360 t_x000D_
nástup.tvárnice TISCHER : 137*0,138=18,906 t_x000D_
úložný blok U 65 : 138*0,132=18,084 t_x000D_
celkem :  38,360+18,906+18,084=75,482 t</t>
  </si>
  <si>
    <t>5914130080</t>
  </si>
  <si>
    <t>Montáž nástupiště úrovňového Sudop K 230. Poznámka: 1. V cenách jsou započteny náklady na úpravu terénu, montáž a zásyp podle vzorového listu. 2. V cenách nejsou obsaženy náklady na dodávku materiálu.</t>
  </si>
  <si>
    <t>Poznámka k položce:_x000D_
dle ZD :  90 m_x000D_
užitý materiál dodá OŘ</t>
  </si>
  <si>
    <t>5964147075</t>
  </si>
  <si>
    <t>Nástupištní díly konzolová deska KS 230 V pravá</t>
  </si>
  <si>
    <t>Poznámka k položce:_x000D_
dle ZD :  ukončení nástupiště</t>
  </si>
  <si>
    <t>5964147080</t>
  </si>
  <si>
    <t>Nástupištní díly konzolová deska KS 230 V levá</t>
  </si>
  <si>
    <t>Doprava obousměrná mechanizací o nosnosti přes 3,5 t objemnějšího kusového materiálu (prefabrikátů, stožárů, výhybek, rozvaděčů, vybouraných hmot atd.) do 200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</si>
  <si>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Poznámka k položce:_x000D_
ŽPSV Uh. Ostroh :   1*0,51+1*0,51=1,02 t</t>
  </si>
  <si>
    <t>5914110180</t>
  </si>
  <si>
    <t>Oprava nástupiště z prefabrikátů schodu. Poznámka: 1. V cenách jsou započteny náklady na manipulaci a naložení výzisku kameniva na dopravní prostředek. 2. V cenách nejsou obsaženy náklady na dodávku materiálu.</t>
  </si>
  <si>
    <t>Poznámka k položce:_x000D_
zřízení ukončení nástupiště schůdky z prefabrikátu Tischer - 3 ks</t>
  </si>
  <si>
    <t>5964161000</t>
  </si>
  <si>
    <t>Beton lehce zhutnitelný C 12/15;X0 F5 2 080 2 517</t>
  </si>
  <si>
    <t>Poznámka k položce:_x000D_
podkladní beton pod U 95_x000D_
90*0,5*0,5*0,15=3,375 m3</t>
  </si>
  <si>
    <t>5964161020</t>
  </si>
  <si>
    <t>Beton lehce zhutnitelný C 25/30;X0 F5 2 395 2 898</t>
  </si>
  <si>
    <t>Poznámka k položce:_x000D_
cementová malta pod Tischer a K 230_x000D_
91*0,3*0,3*0,05+9*0,3*0,05=1,760 m3</t>
  </si>
  <si>
    <t>Doprava obousměrná mechanizací o nosnosti přes 3,5 t sypanin (kameniva, písku, suti, dlažebních kostek, atd.) do 20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</si>
  <si>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Poznámka k položce:_x000D_
celkem :  3,375*2,2+1,760*2,5=11,824 t</t>
  </si>
  <si>
    <t>5913280035</t>
  </si>
  <si>
    <t>Demontáž dílů komunikace ze zámkové dlažby uložení v podsypu. Poznámka: 1. V cenách jsou započteny náklady na odstranění dlažby nebo obrubníku a naložení na dopravní prostředek.</t>
  </si>
  <si>
    <t>Poznámka k položce:_x000D_
dle ZD :  2*1,3*4=10,40 m2</t>
  </si>
  <si>
    <t>5913280210</t>
  </si>
  <si>
    <t>Demontáž dílů komunikace obrubníku uložení v betonu. Poznámka: 1. V cenách jsou započteny náklady na odstranění dlažby nebo obrubníku a naložení na dopravní prostředek.</t>
  </si>
  <si>
    <t>Poznámka k položce:_x000D_
dle ZD :  4*4=16,00 m</t>
  </si>
  <si>
    <t>5913285035</t>
  </si>
  <si>
    <t>Montáž dílů komunikace ze zámkové dlažby uložení v podsypu. Poznámka: 1. V cenách jsou započteny náklady na osazení dlažby nebo obrubníku. 2. V cenách nejsou obsaženy náklady na dodávku materiálu.</t>
  </si>
  <si>
    <t>Poznámka k položce:_x000D_
dle ZD :  z vyzískaného materiálu -  2*1,3*3,2=8,32 m2</t>
  </si>
  <si>
    <t>5913285210</t>
  </si>
  <si>
    <t>Montáž dílů komunikace obrubníku uložení v betonu. Poznámka: 1. V cenách jsou započteny náklady na osazení dlažby nebo obrubníku. 2. V cenách nejsou obsaženy náklady na dodávku materiálu.</t>
  </si>
  <si>
    <t>Poznámka k položce:_x000D_
dle ZD :  z vyzískaného materiálu -  4*3,2=12,80 m</t>
  </si>
  <si>
    <t>Poznámka k položce:_x000D_
celkem :  12,8*0,3*0,2=0,768 m3</t>
  </si>
  <si>
    <t>Poznámka k položce:_x000D_
celkem :  0,768*2,5=1,92 t</t>
  </si>
  <si>
    <t>5905025110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</si>
  <si>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</si>
  <si>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Poznámka k položce:_x000D_
dle ZD :  dosypání stezky za deskami K 230 - 90*0,3*0,1=2,700 m3</t>
  </si>
  <si>
    <t>Poznámka k položce:_x000D_
celkem :  2,7*1,85=4,995 t</t>
  </si>
  <si>
    <t>5955101025</t>
  </si>
  <si>
    <t>Kamenivo drcené drť frakce 4/8</t>
  </si>
  <si>
    <t>Poznámka k položce:_x000D_
dle ZD : vyrovnávací podsyp po deskami K 230 - 90*1*0,05*1,85=8,325 t</t>
  </si>
  <si>
    <t>Poznámka k položce:_x000D_
přeprava kameniva z lomu Zárubka;  4,995+8,325=13,320 t</t>
  </si>
  <si>
    <t>5913440030</t>
  </si>
  <si>
    <t>Nátěr vizuálně kontrastního pruhu nástupiště šíře do 150 mm. Poznámka: 1. V cenách jsou započteny náklady na očištění povrchu pásu od starého nátěru a nečistot a jeho obnovení barvou schváleného typu a odstínu. 2. V cenách nejsou obsaženy náklady na dodávku materiálu.</t>
  </si>
  <si>
    <t>Poznámka k položce:_x000D_
dle ZD :  nátěr bezpečnostního pruhu - 90 m</t>
  </si>
  <si>
    <t>3963157005</t>
  </si>
  <si>
    <t>Nátěr hmota nátěrová syntetická základní</t>
  </si>
  <si>
    <t>litr</t>
  </si>
  <si>
    <t>Poznámka k položce:_x000D_
odhad - 5 litrů</t>
  </si>
  <si>
    <t>Svahování zemního tělesa železničního spodku v náspu. Poznámka: 1. V cenách jsou započteny náklady na svahování železničního tělesa a uložení výzisku na terén nebo naložení na dopravní prostředek.</t>
  </si>
  <si>
    <t>Poznámka k položce:_x000D_
dle ZD :  úprava terénu po sneseném nástupišti - (137-90)*2=94 m2</t>
  </si>
  <si>
    <t>564931412</t>
  </si>
  <si>
    <t>Podklad z asfaltového recyklátu plochy přes 100 m2 tl 100 mm</t>
  </si>
  <si>
    <t>Poznámka k položce:_x000D_
dle ZD :  zřízení přístupové rampy a ploch u čekárny z frézinku_x000D_
ceník ÚRS - zřízení vč. dodávky materiálu - 40+120=160,00 m2</t>
  </si>
  <si>
    <t>911111111</t>
  </si>
  <si>
    <t>Montáž zábradlí ocelového zabetonovaného</t>
  </si>
  <si>
    <t>Poznámka k položce:_x000D_
dle ZD :  20,00 m - ceník ÚRS</t>
  </si>
  <si>
    <t>911121111</t>
  </si>
  <si>
    <t>Montáž zábradlí ocelového přichyceného vruty do betonového podkladu</t>
  </si>
  <si>
    <t>Poznámka k položce:_x000D_
dle ZD :  5,00 m - ceník ÚRS</t>
  </si>
  <si>
    <t>Výroba ocelového zábradlí, vč. nátěrů</t>
  </si>
  <si>
    <t>Poznámka k položce:_x000D_
dle VD :  celkem -  20+5=25,00 m</t>
  </si>
  <si>
    <t>Výrobní dokumentace zábradlí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</si>
  <si>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</si>
  <si>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Poznámka k položce:_x000D_
naložení užitých bet.prefabrikátů na nástupiště_x000D_
konzolová deska K 230 : 90*0,510=45,900 t_x000D_
nástup.tvárnice TISCHER B : 93*0,149=13,857 t_x000D_
úložný blok U 95 : 91*0,195=17,745 t_x000D_
výplňová deska D 3 : 180*0,047=8,460 T_x000D_
celkem :  45,9+13,857+17,745+8,46=85,962 t</t>
  </si>
  <si>
    <t>Doprava obousměrná mechanizací o nosnosti přes 3,5 t objemnějšího kusového materiálu (prefabrikátů, stožárů, výhybek, rozvaděčů, vybouraných hmot atd.) do 60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</si>
  <si>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Poznámka k položce:_x000D_
přeprava užitých bet.prefabrikátů na nástupiště_x000D_
celkem :  45,9+13,857+17,745+8,46=85,962 t</t>
  </si>
  <si>
    <t>5912030110</t>
  </si>
  <si>
    <t>Demontáž návěstidla včetně sloupku a patky konce nástupiště. Poznámka: 1. V cenách jsou započteny náklady na demontáž návěstidla, sloupku a patky, zához, úpravu terénu a naložení na dopravní prostředek.</t>
  </si>
  <si>
    <t>Poznámka k položce:_x000D_
dle ZD :   "Konec nástupiště" a  "Zákaz vstupu" - 2+2=4,00 ks</t>
  </si>
  <si>
    <t>5912045110</t>
  </si>
  <si>
    <t>Montáž návěstidla včetně sloupku a patky konce nástupiště. Poznámka: 1. V cenách jsou započteny náklady na zemní práce, montáž patky, sloupku a návěstidla, úpravu a rozprostření zeminy na terén. 2. V cenách nejsou obsaženy náklady na dodávku materiálu.</t>
  </si>
  <si>
    <t>zastávka Pokřikov</t>
  </si>
  <si>
    <t>5914115330</t>
  </si>
  <si>
    <t>Demontáž nástupištních desek Sudop K (KD,KS) 150. Poznámka: 1. V cenách jsou započteny náklady na snesení, uložení nebo naložení na dopravní prostředek a uložení na úložišti.</t>
  </si>
  <si>
    <t>Poznámka k položce:_x000D_
dle ZD :  99,00 m</t>
  </si>
  <si>
    <t>5914125030</t>
  </si>
  <si>
    <t>Montáž nástupištních desek Sudop K (KD,KS) 150. Poznámka: 1. V cenách jsou započteny náklady na manipulaci a montáž desek podle vzorového listu. 2. V cenách nejsou obsaženy náklady na dodávku materiálu.</t>
  </si>
  <si>
    <t>Poznámka k položce:_x000D_
cementová malta pod K 150 :   99*0,3*0,05=1,485 m3</t>
  </si>
  <si>
    <t>Poznámka k položce:_x000D_
celkem :  1,485*2,5=3,713 t</t>
  </si>
  <si>
    <t>Poznámka k položce:_x000D_
dle ZD :  31 m</t>
  </si>
  <si>
    <t>Doprava obousměrná mechanizací o nosnosti přes 3,5 t objemnějšího kusového materiálu (prefabrikátů, stožárů, výhybek, rozvaděčů, vybouraných hmot atd.) do 20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</si>
  <si>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Poznámka k položce:_x000D_
přeprava vyzískaných bet.prefabrikátů na místo určené OŘ_x000D_
konzolová deska K 150 : 31*0,28=8,68 t_x000D_
nástup.tvárnice TISCHER : 31*0,138=4,278 t_x000D_
úložný blok U 65 :  32*0,132=4,224 t_x000D_
celkem :  31*0,28+31*0,138+32*0,132=17,182 t</t>
  </si>
  <si>
    <t>Poznámka k položce:_x000D_
dle ZD :  úprava terénu po sneseném nástupišti - 31*2=62 m2</t>
  </si>
  <si>
    <t>SO 04 - Pročištění a reprofilace odvodňovacích zařízení v km 40,500 - 54,580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</si>
  <si>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</si>
  <si>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Poznámka k položce:_x000D_
dle ZD :   příkopy vlevo _x000D_
dle ZD :   příkopy vpravo _x000D_
celkem :   3455,00 m3</t>
  </si>
  <si>
    <t>Doprava obousměrná mechanizací o nosnosti přes 3,5 t sypanin (kameniva, písku, suti, dlažebních kostek, atd.) do 10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</si>
  <si>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Poznámka k položce:_x000D_
dle ZD :  odvoz výzisku z čištění příkop na pozemek OŘ_x000D_
celkem :  3500*1,4=4900,00 t</t>
  </si>
  <si>
    <t>Poznámka k položce:_x000D_
uložení výzisku z čištění příkop na pozemek OŘ - odhad 2000,00 m2</t>
  </si>
  <si>
    <t>5912060215.1</t>
  </si>
  <si>
    <t>Bourání drobných staveb železničního spodku - betonových patek</t>
  </si>
  <si>
    <t>Poznámka k položce:_x000D_
dle ZD :  10 ks - 20 m3 - 40 t</t>
  </si>
  <si>
    <t>Poznámka k položce:_x000D_
odvoz patek na meziskládku celkem :  40 t</t>
  </si>
  <si>
    <t>Poznámka k položce:_x000D_
celkem :  10 ks - 20 m3 - 40 t</t>
  </si>
  <si>
    <t>Poznámka k položce:_x000D_
odvoz patek na skládku celkem :  40 t</t>
  </si>
  <si>
    <t>Poplatek za recyklaci odpadu (asfaltové směsi, kusový beton)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</si>
  <si>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Poznámka k položce:_x000D_
celkem :  40 t</t>
  </si>
  <si>
    <t xml:space="preserve">SO 05 - NEOCEŇOVAT - Materiál dodávaný OŘ </t>
  </si>
  <si>
    <t>5956213045</t>
  </si>
  <si>
    <t>Pražec betonový příčný vystrojený  užitý tv. B 91S/1 (UIC)</t>
  </si>
  <si>
    <t>Poznámka k položce:_x000D_
dle ZD :  vystrojené</t>
  </si>
  <si>
    <t>5956213065</t>
  </si>
  <si>
    <t>Pražec betonový příčný vystrojený  užitý tv. SB 8 P</t>
  </si>
  <si>
    <t>Poznámka k položce:_x000D_
vystrojené na R65</t>
  </si>
  <si>
    <t>Poznámka k položce:_x000D_
vystrojené na S49</t>
  </si>
  <si>
    <t>5958128010</t>
  </si>
  <si>
    <t>Komplety ŽS 4 (šroub RS 1, matice M 24, podložka Fe6, svěrka ŽS4)</t>
  </si>
  <si>
    <t>5958128005</t>
  </si>
  <si>
    <t>Komplety Skl 24 (šroub RS 0, matice M 22, podložka Uls 6)</t>
  </si>
  <si>
    <t>Poznámka k položce:_x000D_
451*4=1804,00 ks_x000D_
800*1,52*4=4864,00 ks_x000D_
u přechodových svarů -  760*4=3040,00 ks_x000D_
celkem :  1804+4864+3040=9708,00 ks</t>
  </si>
  <si>
    <t>5958158020</t>
  </si>
  <si>
    <t>Podložka pryžová pod patu kolejnice R65 183/151/6</t>
  </si>
  <si>
    <t>Poznámka k položce:_x000D_
460*2=920,00 ks</t>
  </si>
  <si>
    <t>5958158005</t>
  </si>
  <si>
    <t>Podložka pryžová pod patu kolejnice S49 183/126/6</t>
  </si>
  <si>
    <t>Poznámka k položce:_x000D_
510*2=1020,00 ks_x000D_
800*1,52*2=2432,00 ks_x000D_
celkem :  1020+2432=3452,00 ks</t>
  </si>
  <si>
    <t>5957201010</t>
  </si>
  <si>
    <t>Kolejnice užité tv. S49</t>
  </si>
  <si>
    <t>5957201005</t>
  </si>
  <si>
    <t>Kolejnice užité tv. R65</t>
  </si>
  <si>
    <t>5963207045</t>
  </si>
  <si>
    <t>Nástupištní díly konzolová deska užitá K 230</t>
  </si>
  <si>
    <t>5963207025</t>
  </si>
  <si>
    <t>Nástupištní díly tvárnice užitá Tischer B</t>
  </si>
  <si>
    <t>5963207015</t>
  </si>
  <si>
    <t>Nástupištní díly blok úložný užitý U95</t>
  </si>
  <si>
    <t>5964147105</t>
  </si>
  <si>
    <t>Nástupištní díly výplňová deska D3</t>
  </si>
  <si>
    <t>5963201005</t>
  </si>
  <si>
    <t>Přejezd celopryžový užitý vnitřní panely-komplet (včetně táhel a náběhů)</t>
  </si>
  <si>
    <t>SO 06 - VON</t>
  </si>
  <si>
    <t>011002000</t>
  </si>
  <si>
    <t>Průzkumné práce pro opravy - vytyčení inženýrských sítí</t>
  </si>
  <si>
    <t>%</t>
  </si>
  <si>
    <t>012002000</t>
  </si>
  <si>
    <t>Geodetické práce</t>
  </si>
  <si>
    <t>013002000</t>
  </si>
  <si>
    <t>Projektové práce - ZPD</t>
  </si>
  <si>
    <t>Poznámka k položce:_x000D_
Dokumentace potřebná pro úpravu GPK - směrové a výškové uspořádání koleje</t>
  </si>
  <si>
    <t>030001000</t>
  </si>
  <si>
    <t>Zařízení a vybavení staveniště</t>
  </si>
  <si>
    <t>040001000</t>
  </si>
  <si>
    <t>Inženýrská činnost</t>
  </si>
  <si>
    <t>011101001</t>
  </si>
  <si>
    <t>Finanční náklady pojistné</t>
  </si>
  <si>
    <t>01140-3000</t>
  </si>
  <si>
    <t>Průzkum výskytu škodlivin - kontaminace kameniva ropnými látkami</t>
  </si>
  <si>
    <t>072002011</t>
  </si>
  <si>
    <t>Výluka silničního provozu se zajištěním objížďky</t>
  </si>
  <si>
    <t>9903200100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</si>
  <si>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</si>
  <si>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Poznámka k položce:_x000D_
5x dvoucestný bagr + bruska</t>
  </si>
  <si>
    <t>9903200200</t>
  </si>
  <si>
    <t>Přeprava mechanizace na místo prováděných prací o hmotnosti přes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</si>
  <si>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Poznámka k položce:_x000D_
ASP, SSP - nájezd 2x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</si>
</sst>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19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/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7" fillId="4" borderId="8" xfId="0" applyFont="1" applyFill="1" applyBorder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166" fontId="15" fillId="0" borderId="0" xfId="0" applyNumberFormat="1" applyFont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Alignment="1">
      <alignment vertical="center"/>
    </xf>
    <xf numFmtId="166" fontId="24" fillId="0" borderId="0" xfId="0" applyNumberFormat="1" applyFont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4" fontId="19" fillId="0" borderId="0" xfId="0" applyNumberFormat="1" applyFont="1"/>
    <xf numFmtId="166" fontId="27" fillId="0" borderId="12" xfId="0" applyNumberFormat="1" applyFont="1" applyBorder="1"/>
    <xf numFmtId="166" fontId="27" fillId="0" borderId="13" xfId="0" applyNumberFormat="1" applyFont="1" applyBorder="1"/>
    <xf numFmtId="4" fontId="28" fillId="0" borderId="0" xfId="0" applyNumberFormat="1" applyFont="1" applyAlignment="1">
      <alignment vertical="center"/>
    </xf>
    <xf numFmtId="0" fontId="17" fillId="0" borderId="22" xfId="0" applyFont="1" applyBorder="1" applyAlignment="1">
      <alignment horizontal="center" vertical="center"/>
    </xf>
    <xf numFmtId="49" fontId="17" fillId="0" borderId="22" xfId="0" applyNumberFormat="1" applyFont="1" applyBorder="1" applyAlignment="1">
      <alignment horizontal="left" vertical="center" wrapText="1"/>
    </xf>
    <xf numFmtId="0" fontId="17" fillId="0" borderId="22" xfId="0" applyFont="1" applyBorder="1" applyAlignment="1">
      <alignment horizontal="left" vertical="center" wrapText="1"/>
    </xf>
    <xf numFmtId="0" fontId="17" fillId="0" borderId="22" xfId="0" applyFont="1" applyBorder="1" applyAlignment="1">
      <alignment horizontal="center" vertical="center" wrapText="1"/>
    </xf>
    <xf numFmtId="167" fontId="17" fillId="0" borderId="22" xfId="0" applyNumberFormat="1" applyFont="1" applyBorder="1" applyAlignment="1">
      <alignment vertical="center"/>
    </xf>
    <xf numFmtId="4" fontId="17" fillId="2" borderId="22" xfId="0" applyNumberFormat="1" applyFont="1" applyFill="1" applyBorder="1" applyAlignment="1" applyProtection="1">
      <alignment vertical="center"/>
      <protection locked="0"/>
    </xf>
    <xf numFmtId="4" fontId="17" fillId="0" borderId="22" xfId="0" applyNumberFormat="1" applyFont="1" applyBorder="1" applyAlignment="1">
      <alignment vertical="center"/>
    </xf>
    <xf numFmtId="0" fontId="18" fillId="2" borderId="14" xfId="0" applyFont="1" applyFill="1" applyBorder="1" applyAlignment="1" applyProtection="1">
      <alignment horizontal="left" vertical="center"/>
      <protection locked="0"/>
    </xf>
    <xf numFmtId="0" fontId="18" fillId="0" borderId="0" xfId="0" applyFont="1" applyAlignment="1">
      <alignment horizontal="center" vertical="center"/>
    </xf>
    <xf numFmtId="166" fontId="18" fillId="0" borderId="0" xfId="0" applyNumberFormat="1" applyFont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Protection="1">
      <protection locked="0"/>
    </xf>
    <xf numFmtId="4" fontId="6" fillId="0" borderId="0" xfId="0" applyNumberFormat="1" applyFont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31" fillId="0" borderId="22" xfId="0" applyFont="1" applyBorder="1" applyAlignment="1">
      <alignment horizontal="center" vertical="center"/>
    </xf>
    <xf numFmtId="49" fontId="31" fillId="0" borderId="22" xfId="0" applyNumberFormat="1" applyFont="1" applyBorder="1" applyAlignment="1">
      <alignment horizontal="left" vertical="center" wrapText="1"/>
    </xf>
    <xf numFmtId="0" fontId="31" fillId="0" borderId="22" xfId="0" applyFont="1" applyBorder="1" applyAlignment="1">
      <alignment horizontal="left" vertical="center" wrapText="1"/>
    </xf>
    <xf numFmtId="0" fontId="31" fillId="0" borderId="22" xfId="0" applyFont="1" applyBorder="1" applyAlignment="1">
      <alignment horizontal="center" vertical="center" wrapText="1"/>
    </xf>
    <xf numFmtId="167" fontId="31" fillId="0" borderId="22" xfId="0" applyNumberFormat="1" applyFont="1" applyBorder="1" applyAlignment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Alignment="1">
      <alignment horizontal="center" vertical="center"/>
    </xf>
    <xf numFmtId="0" fontId="31" fillId="2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167" fontId="17" fillId="2" borderId="22" xfId="0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7" xfId="0" applyFont="1" applyFill="1" applyBorder="1" applyAlignment="1">
      <alignment horizontal="center" vertical="center"/>
    </xf>
    <xf numFmtId="0" fontId="22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3"/>
  <sheetViews>
    <sheetView showGridLines="0" tabSelected="1" workbookViewId="0"/>
  </sheetViews>
  <sheetFormatPr defaultRowHeight="12.7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 x14ac:dyDescent="0.2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spans="1:74" ht="36.950000000000003" customHeight="1" x14ac:dyDescent="0.2">
      <c r="AR2" s="173"/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S2" s="12" t="s">
        <v>6</v>
      </c>
      <c r="BT2" s="12" t="s">
        <v>7</v>
      </c>
    </row>
    <row r="3" spans="1:74" ht="6.95" customHeight="1" x14ac:dyDescent="0.2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pans="1:74" ht="24.95" customHeight="1" x14ac:dyDescent="0.2">
      <c r="B4" s="15"/>
      <c r="D4" s="16" t="s">
        <v>9</v>
      </c>
      <c r="AR4" s="15"/>
      <c r="AS4" s="17" t="s">
        <v>10</v>
      </c>
      <c r="BE4" s="18" t="s">
        <v>11</v>
      </c>
      <c r="BS4" s="12" t="s">
        <v>12</v>
      </c>
    </row>
    <row r="5" spans="1:74" ht="12" customHeight="1" x14ac:dyDescent="0.2">
      <c r="B5" s="15"/>
      <c r="D5" s="19" t="s">
        <v>13</v>
      </c>
      <c r="K5" s="172" t="s">
        <v>14</v>
      </c>
      <c r="L5" s="173"/>
      <c r="M5" s="173"/>
      <c r="N5" s="173"/>
      <c r="O5" s="173"/>
      <c r="P5" s="173"/>
      <c r="Q5" s="173"/>
      <c r="R5" s="173"/>
      <c r="S5" s="173"/>
      <c r="T5" s="173"/>
      <c r="U5" s="173"/>
      <c r="V5" s="173"/>
      <c r="W5" s="173"/>
      <c r="X5" s="173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R5" s="15"/>
      <c r="BE5" s="169" t="s">
        <v>15</v>
      </c>
      <c r="BS5" s="12" t="s">
        <v>6</v>
      </c>
    </row>
    <row r="6" spans="1:74" ht="36.950000000000003" customHeight="1" x14ac:dyDescent="0.2">
      <c r="B6" s="15"/>
      <c r="D6" s="21" t="s">
        <v>16</v>
      </c>
      <c r="K6" s="174" t="s">
        <v>17</v>
      </c>
      <c r="L6" s="173"/>
      <c r="M6" s="173"/>
      <c r="N6" s="173"/>
      <c r="O6" s="173"/>
      <c r="P6" s="173"/>
      <c r="Q6" s="173"/>
      <c r="R6" s="173"/>
      <c r="S6" s="173"/>
      <c r="T6" s="173"/>
      <c r="U6" s="173"/>
      <c r="V6" s="173"/>
      <c r="W6" s="173"/>
      <c r="X6" s="173"/>
      <c r="Y6" s="173"/>
      <c r="Z6" s="173"/>
      <c r="AA6" s="173"/>
      <c r="AB6" s="173"/>
      <c r="AC6" s="173"/>
      <c r="AD6" s="173"/>
      <c r="AE6" s="173"/>
      <c r="AF6" s="173"/>
      <c r="AG6" s="173"/>
      <c r="AH6" s="173"/>
      <c r="AI6" s="173"/>
      <c r="AJ6" s="173"/>
      <c r="AK6" s="173"/>
      <c r="AL6" s="173"/>
      <c r="AM6" s="173"/>
      <c r="AN6" s="173"/>
      <c r="AO6" s="173"/>
      <c r="AR6" s="15"/>
      <c r="BE6" s="170"/>
      <c r="BS6" s="12" t="s">
        <v>6</v>
      </c>
    </row>
    <row r="7" spans="1:74" ht="12" customHeight="1" x14ac:dyDescent="0.2">
      <c r="B7" s="15"/>
      <c r="D7" s="22" t="s">
        <v>18</v>
      </c>
      <c r="K7" s="20" t="s">
        <v>19</v>
      </c>
      <c r="AK7" s="22" t="s">
        <v>20</v>
      </c>
      <c r="AN7" s="20" t="s">
        <v>19</v>
      </c>
      <c r="AR7" s="15"/>
      <c r="BE7" s="170"/>
      <c r="BS7" s="12" t="s">
        <v>6</v>
      </c>
    </row>
    <row r="8" spans="1:74" ht="12" customHeight="1" x14ac:dyDescent="0.2">
      <c r="B8" s="15"/>
      <c r="D8" s="22" t="s">
        <v>21</v>
      </c>
      <c r="K8" s="20" t="s">
        <v>22</v>
      </c>
      <c r="AK8" s="22" t="s">
        <v>23</v>
      </c>
      <c r="AN8" s="23" t="s">
        <v>24</v>
      </c>
      <c r="AR8" s="15"/>
      <c r="BE8" s="170"/>
      <c r="BS8" s="12" t="s">
        <v>6</v>
      </c>
    </row>
    <row r="9" spans="1:74" ht="14.45" customHeight="1" x14ac:dyDescent="0.2">
      <c r="B9" s="15"/>
      <c r="AR9" s="15"/>
      <c r="BE9" s="170"/>
      <c r="BS9" s="12" t="s">
        <v>6</v>
      </c>
    </row>
    <row r="10" spans="1:74" ht="12" customHeight="1" x14ac:dyDescent="0.2">
      <c r="B10" s="15"/>
      <c r="D10" s="22" t="s">
        <v>25</v>
      </c>
      <c r="AK10" s="22" t="s">
        <v>26</v>
      </c>
      <c r="AN10" s="20" t="s">
        <v>19</v>
      </c>
      <c r="AR10" s="15"/>
      <c r="BE10" s="170"/>
      <c r="BS10" s="12" t="s">
        <v>6</v>
      </c>
    </row>
    <row r="11" spans="1:74" ht="18.399999999999999" customHeight="1" x14ac:dyDescent="0.2">
      <c r="B11" s="15"/>
      <c r="E11" s="20" t="s">
        <v>22</v>
      </c>
      <c r="AK11" s="22" t="s">
        <v>27</v>
      </c>
      <c r="AN11" s="20" t="s">
        <v>19</v>
      </c>
      <c r="AR11" s="15"/>
      <c r="BE11" s="170"/>
      <c r="BS11" s="12" t="s">
        <v>6</v>
      </c>
    </row>
    <row r="12" spans="1:74" ht="6.95" customHeight="1" x14ac:dyDescent="0.2">
      <c r="B12" s="15"/>
      <c r="AR12" s="15"/>
      <c r="BE12" s="170"/>
      <c r="BS12" s="12" t="s">
        <v>6</v>
      </c>
    </row>
    <row r="13" spans="1:74" ht="12" customHeight="1" x14ac:dyDescent="0.2">
      <c r="B13" s="15"/>
      <c r="D13" s="22" t="s">
        <v>28</v>
      </c>
      <c r="AK13" s="22" t="s">
        <v>26</v>
      </c>
      <c r="AN13" s="24" t="s">
        <v>29</v>
      </c>
      <c r="AR13" s="15"/>
      <c r="BE13" s="170"/>
      <c r="BS13" s="12" t="s">
        <v>6</v>
      </c>
    </row>
    <row r="14" spans="1:74" x14ac:dyDescent="0.2">
      <c r="B14" s="15"/>
      <c r="E14" s="175" t="s">
        <v>29</v>
      </c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  <c r="V14" s="176"/>
      <c r="W14" s="176"/>
      <c r="X14" s="176"/>
      <c r="Y14" s="176"/>
      <c r="Z14" s="176"/>
      <c r="AA14" s="176"/>
      <c r="AB14" s="176"/>
      <c r="AC14" s="176"/>
      <c r="AD14" s="176"/>
      <c r="AE14" s="176"/>
      <c r="AF14" s="176"/>
      <c r="AG14" s="176"/>
      <c r="AH14" s="176"/>
      <c r="AI14" s="176"/>
      <c r="AJ14" s="176"/>
      <c r="AK14" s="22" t="s">
        <v>27</v>
      </c>
      <c r="AN14" s="24" t="s">
        <v>29</v>
      </c>
      <c r="AR14" s="15"/>
      <c r="BE14" s="170"/>
      <c r="BS14" s="12" t="s">
        <v>6</v>
      </c>
    </row>
    <row r="15" spans="1:74" ht="6.95" customHeight="1" x14ac:dyDescent="0.2">
      <c r="B15" s="15"/>
      <c r="AR15" s="15"/>
      <c r="BE15" s="170"/>
      <c r="BS15" s="12" t="s">
        <v>4</v>
      </c>
    </row>
    <row r="16" spans="1:74" ht="12" customHeight="1" x14ac:dyDescent="0.2">
      <c r="B16" s="15"/>
      <c r="D16" s="22" t="s">
        <v>30</v>
      </c>
      <c r="AK16" s="22" t="s">
        <v>26</v>
      </c>
      <c r="AN16" s="20" t="s">
        <v>19</v>
      </c>
      <c r="AR16" s="15"/>
      <c r="BE16" s="170"/>
      <c r="BS16" s="12" t="s">
        <v>4</v>
      </c>
    </row>
    <row r="17" spans="2:71" ht="18.399999999999999" customHeight="1" x14ac:dyDescent="0.2">
      <c r="B17" s="15"/>
      <c r="E17" s="20" t="s">
        <v>22</v>
      </c>
      <c r="AK17" s="22" t="s">
        <v>27</v>
      </c>
      <c r="AN17" s="20" t="s">
        <v>19</v>
      </c>
      <c r="AR17" s="15"/>
      <c r="BE17" s="170"/>
      <c r="BS17" s="12" t="s">
        <v>31</v>
      </c>
    </row>
    <row r="18" spans="2:71" ht="6.95" customHeight="1" x14ac:dyDescent="0.2">
      <c r="B18" s="15"/>
      <c r="AR18" s="15"/>
      <c r="BE18" s="170"/>
      <c r="BS18" s="12" t="s">
        <v>6</v>
      </c>
    </row>
    <row r="19" spans="2:71" ht="12" customHeight="1" x14ac:dyDescent="0.2">
      <c r="B19" s="15"/>
      <c r="D19" s="22" t="s">
        <v>32</v>
      </c>
      <c r="AK19" s="22" t="s">
        <v>26</v>
      </c>
      <c r="AN19" s="20" t="s">
        <v>19</v>
      </c>
      <c r="AR19" s="15"/>
      <c r="BE19" s="170"/>
      <c r="BS19" s="12" t="s">
        <v>6</v>
      </c>
    </row>
    <row r="20" spans="2:71" ht="18.399999999999999" customHeight="1" x14ac:dyDescent="0.2">
      <c r="B20" s="15"/>
      <c r="E20" s="20" t="s">
        <v>22</v>
      </c>
      <c r="AK20" s="22" t="s">
        <v>27</v>
      </c>
      <c r="AN20" s="20" t="s">
        <v>19</v>
      </c>
      <c r="AR20" s="15"/>
      <c r="BE20" s="170"/>
      <c r="BS20" s="12" t="s">
        <v>4</v>
      </c>
    </row>
    <row r="21" spans="2:71" ht="6.95" customHeight="1" x14ac:dyDescent="0.2">
      <c r="B21" s="15"/>
      <c r="AR21" s="15"/>
      <c r="BE21" s="170"/>
    </row>
    <row r="22" spans="2:71" ht="12" customHeight="1" x14ac:dyDescent="0.2">
      <c r="B22" s="15"/>
      <c r="D22" s="22" t="s">
        <v>33</v>
      </c>
      <c r="AR22" s="15"/>
      <c r="BE22" s="170"/>
    </row>
    <row r="23" spans="2:71" ht="47.25" customHeight="1" x14ac:dyDescent="0.2">
      <c r="B23" s="15"/>
      <c r="E23" s="177" t="s">
        <v>34</v>
      </c>
      <c r="F23" s="177"/>
      <c r="G23" s="177"/>
      <c r="H23" s="177"/>
      <c r="I23" s="177"/>
      <c r="J23" s="177"/>
      <c r="K23" s="177"/>
      <c r="L23" s="177"/>
      <c r="M23" s="177"/>
      <c r="N23" s="177"/>
      <c r="O23" s="177"/>
      <c r="P23" s="177"/>
      <c r="Q23" s="177"/>
      <c r="R23" s="177"/>
      <c r="S23" s="177"/>
      <c r="T23" s="177"/>
      <c r="U23" s="177"/>
      <c r="V23" s="177"/>
      <c r="W23" s="177"/>
      <c r="X23" s="177"/>
      <c r="Y23" s="177"/>
      <c r="Z23" s="177"/>
      <c r="AA23" s="177"/>
      <c r="AB23" s="177"/>
      <c r="AC23" s="177"/>
      <c r="AD23" s="177"/>
      <c r="AE23" s="177"/>
      <c r="AF23" s="177"/>
      <c r="AG23" s="177"/>
      <c r="AH23" s="177"/>
      <c r="AI23" s="177"/>
      <c r="AJ23" s="177"/>
      <c r="AK23" s="177"/>
      <c r="AL23" s="177"/>
      <c r="AM23" s="177"/>
      <c r="AN23" s="177"/>
      <c r="AR23" s="15"/>
      <c r="BE23" s="170"/>
    </row>
    <row r="24" spans="2:71" ht="6.95" customHeight="1" x14ac:dyDescent="0.2">
      <c r="B24" s="15"/>
      <c r="AR24" s="15"/>
      <c r="BE24" s="170"/>
    </row>
    <row r="25" spans="2:71" ht="6.95" customHeight="1" x14ac:dyDescent="0.2">
      <c r="B25" s="15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5"/>
      <c r="BE25" s="170"/>
    </row>
    <row r="26" spans="2:71" s="1" customFormat="1" ht="25.9" customHeight="1" x14ac:dyDescent="0.2">
      <c r="B26" s="27"/>
      <c r="D26" s="28" t="s">
        <v>35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78">
        <f>ROUND(AG54,2)</f>
        <v>0</v>
      </c>
      <c r="AL26" s="179"/>
      <c r="AM26" s="179"/>
      <c r="AN26" s="179"/>
      <c r="AO26" s="179"/>
      <c r="AR26" s="27"/>
      <c r="BE26" s="170"/>
    </row>
    <row r="27" spans="2:71" s="1" customFormat="1" ht="6.95" customHeight="1" x14ac:dyDescent="0.2">
      <c r="B27" s="27"/>
      <c r="AR27" s="27"/>
      <c r="BE27" s="170"/>
    </row>
    <row r="28" spans="2:71" s="1" customFormat="1" x14ac:dyDescent="0.2">
      <c r="B28" s="27"/>
      <c r="L28" s="180" t="s">
        <v>36</v>
      </c>
      <c r="M28" s="180"/>
      <c r="N28" s="180"/>
      <c r="O28" s="180"/>
      <c r="P28" s="180"/>
      <c r="W28" s="180" t="s">
        <v>37</v>
      </c>
      <c r="X28" s="180"/>
      <c r="Y28" s="180"/>
      <c r="Z28" s="180"/>
      <c r="AA28" s="180"/>
      <c r="AB28" s="180"/>
      <c r="AC28" s="180"/>
      <c r="AD28" s="180"/>
      <c r="AE28" s="180"/>
      <c r="AK28" s="180" t="s">
        <v>38</v>
      </c>
      <c r="AL28" s="180"/>
      <c r="AM28" s="180"/>
      <c r="AN28" s="180"/>
      <c r="AO28" s="180"/>
      <c r="AR28" s="27"/>
      <c r="BE28" s="170"/>
    </row>
    <row r="29" spans="2:71" s="2" customFormat="1" ht="14.45" customHeight="1" x14ac:dyDescent="0.2">
      <c r="B29" s="31"/>
      <c r="D29" s="22" t="s">
        <v>39</v>
      </c>
      <c r="F29" s="22" t="s">
        <v>40</v>
      </c>
      <c r="L29" s="183">
        <v>0.21</v>
      </c>
      <c r="M29" s="182"/>
      <c r="N29" s="182"/>
      <c r="O29" s="182"/>
      <c r="P29" s="182"/>
      <c r="W29" s="181">
        <f>ROUND(AZ54, 2)</f>
        <v>0</v>
      </c>
      <c r="X29" s="182"/>
      <c r="Y29" s="182"/>
      <c r="Z29" s="182"/>
      <c r="AA29" s="182"/>
      <c r="AB29" s="182"/>
      <c r="AC29" s="182"/>
      <c r="AD29" s="182"/>
      <c r="AE29" s="182"/>
      <c r="AK29" s="181">
        <f>ROUND(AV54, 2)</f>
        <v>0</v>
      </c>
      <c r="AL29" s="182"/>
      <c r="AM29" s="182"/>
      <c r="AN29" s="182"/>
      <c r="AO29" s="182"/>
      <c r="AR29" s="31"/>
      <c r="BE29" s="171"/>
    </row>
    <row r="30" spans="2:71" s="2" customFormat="1" ht="14.45" customHeight="1" x14ac:dyDescent="0.2">
      <c r="B30" s="31"/>
      <c r="F30" s="22" t="s">
        <v>41</v>
      </c>
      <c r="L30" s="183">
        <v>0.15</v>
      </c>
      <c r="M30" s="182"/>
      <c r="N30" s="182"/>
      <c r="O30" s="182"/>
      <c r="P30" s="182"/>
      <c r="W30" s="181">
        <f>ROUND(BA54, 2)</f>
        <v>0</v>
      </c>
      <c r="X30" s="182"/>
      <c r="Y30" s="182"/>
      <c r="Z30" s="182"/>
      <c r="AA30" s="182"/>
      <c r="AB30" s="182"/>
      <c r="AC30" s="182"/>
      <c r="AD30" s="182"/>
      <c r="AE30" s="182"/>
      <c r="AK30" s="181">
        <f>ROUND(AW54, 2)</f>
        <v>0</v>
      </c>
      <c r="AL30" s="182"/>
      <c r="AM30" s="182"/>
      <c r="AN30" s="182"/>
      <c r="AO30" s="182"/>
      <c r="AR30" s="31"/>
      <c r="BE30" s="171"/>
    </row>
    <row r="31" spans="2:71" s="2" customFormat="1" ht="14.45" hidden="1" customHeight="1" x14ac:dyDescent="0.2">
      <c r="B31" s="31"/>
      <c r="F31" s="22" t="s">
        <v>42</v>
      </c>
      <c r="L31" s="183">
        <v>0.21</v>
      </c>
      <c r="M31" s="182"/>
      <c r="N31" s="182"/>
      <c r="O31" s="182"/>
      <c r="P31" s="182"/>
      <c r="W31" s="181">
        <f>ROUND(BB54, 2)</f>
        <v>0</v>
      </c>
      <c r="X31" s="182"/>
      <c r="Y31" s="182"/>
      <c r="Z31" s="182"/>
      <c r="AA31" s="182"/>
      <c r="AB31" s="182"/>
      <c r="AC31" s="182"/>
      <c r="AD31" s="182"/>
      <c r="AE31" s="182"/>
      <c r="AK31" s="181">
        <v>0</v>
      </c>
      <c r="AL31" s="182"/>
      <c r="AM31" s="182"/>
      <c r="AN31" s="182"/>
      <c r="AO31" s="182"/>
      <c r="AR31" s="31"/>
      <c r="BE31" s="171"/>
    </row>
    <row r="32" spans="2:71" s="2" customFormat="1" ht="14.45" hidden="1" customHeight="1" x14ac:dyDescent="0.2">
      <c r="B32" s="31"/>
      <c r="F32" s="22" t="s">
        <v>43</v>
      </c>
      <c r="L32" s="183">
        <v>0.15</v>
      </c>
      <c r="M32" s="182"/>
      <c r="N32" s="182"/>
      <c r="O32" s="182"/>
      <c r="P32" s="182"/>
      <c r="W32" s="181">
        <f>ROUND(BC54, 2)</f>
        <v>0</v>
      </c>
      <c r="X32" s="182"/>
      <c r="Y32" s="182"/>
      <c r="Z32" s="182"/>
      <c r="AA32" s="182"/>
      <c r="AB32" s="182"/>
      <c r="AC32" s="182"/>
      <c r="AD32" s="182"/>
      <c r="AE32" s="182"/>
      <c r="AK32" s="181">
        <v>0</v>
      </c>
      <c r="AL32" s="182"/>
      <c r="AM32" s="182"/>
      <c r="AN32" s="182"/>
      <c r="AO32" s="182"/>
      <c r="AR32" s="31"/>
      <c r="BE32" s="171"/>
    </row>
    <row r="33" spans="2:44" s="2" customFormat="1" ht="14.45" hidden="1" customHeight="1" x14ac:dyDescent="0.2">
      <c r="B33" s="31"/>
      <c r="F33" s="22" t="s">
        <v>44</v>
      </c>
      <c r="L33" s="183">
        <v>0</v>
      </c>
      <c r="M33" s="182"/>
      <c r="N33" s="182"/>
      <c r="O33" s="182"/>
      <c r="P33" s="182"/>
      <c r="W33" s="181">
        <f>ROUND(BD54, 2)</f>
        <v>0</v>
      </c>
      <c r="X33" s="182"/>
      <c r="Y33" s="182"/>
      <c r="Z33" s="182"/>
      <c r="AA33" s="182"/>
      <c r="AB33" s="182"/>
      <c r="AC33" s="182"/>
      <c r="AD33" s="182"/>
      <c r="AE33" s="182"/>
      <c r="AK33" s="181">
        <v>0</v>
      </c>
      <c r="AL33" s="182"/>
      <c r="AM33" s="182"/>
      <c r="AN33" s="182"/>
      <c r="AO33" s="182"/>
      <c r="AR33" s="31"/>
    </row>
    <row r="34" spans="2:44" s="1" customFormat="1" ht="6.95" customHeight="1" x14ac:dyDescent="0.2">
      <c r="B34" s="27"/>
      <c r="AR34" s="27"/>
    </row>
    <row r="35" spans="2:44" s="1" customFormat="1" ht="25.9" customHeight="1" x14ac:dyDescent="0.2">
      <c r="B35" s="27"/>
      <c r="C35" s="32"/>
      <c r="D35" s="33" t="s">
        <v>45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46</v>
      </c>
      <c r="U35" s="34"/>
      <c r="V35" s="34"/>
      <c r="W35" s="34"/>
      <c r="X35" s="187" t="s">
        <v>47</v>
      </c>
      <c r="Y35" s="185"/>
      <c r="Z35" s="185"/>
      <c r="AA35" s="185"/>
      <c r="AB35" s="185"/>
      <c r="AC35" s="34"/>
      <c r="AD35" s="34"/>
      <c r="AE35" s="34"/>
      <c r="AF35" s="34"/>
      <c r="AG35" s="34"/>
      <c r="AH35" s="34"/>
      <c r="AI35" s="34"/>
      <c r="AJ35" s="34"/>
      <c r="AK35" s="184">
        <f>SUM(AK26:AK33)</f>
        <v>0</v>
      </c>
      <c r="AL35" s="185"/>
      <c r="AM35" s="185"/>
      <c r="AN35" s="185"/>
      <c r="AO35" s="186"/>
      <c r="AP35" s="32"/>
      <c r="AQ35" s="32"/>
      <c r="AR35" s="27"/>
    </row>
    <row r="36" spans="2:44" s="1" customFormat="1" ht="6.95" customHeight="1" x14ac:dyDescent="0.2">
      <c r="B36" s="27"/>
      <c r="AR36" s="27"/>
    </row>
    <row r="37" spans="2:44" s="1" customFormat="1" ht="6.95" customHeight="1" x14ac:dyDescent="0.2"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27"/>
    </row>
    <row r="41" spans="2:44" s="1" customFormat="1" ht="6.95" customHeight="1" x14ac:dyDescent="0.2">
      <c r="B41" s="38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27"/>
    </row>
    <row r="42" spans="2:44" s="1" customFormat="1" ht="24.95" customHeight="1" x14ac:dyDescent="0.2">
      <c r="B42" s="27"/>
      <c r="C42" s="16" t="s">
        <v>48</v>
      </c>
      <c r="AR42" s="27"/>
    </row>
    <row r="43" spans="2:44" s="1" customFormat="1" ht="6.95" customHeight="1" x14ac:dyDescent="0.2">
      <c r="B43" s="27"/>
      <c r="AR43" s="27"/>
    </row>
    <row r="44" spans="2:44" s="3" customFormat="1" ht="12" customHeight="1" x14ac:dyDescent="0.2">
      <c r="B44" s="40"/>
      <c r="C44" s="22" t="s">
        <v>13</v>
      </c>
      <c r="L44" s="3" t="str">
        <f>K5</f>
        <v>64023XXX</v>
      </c>
      <c r="AR44" s="40"/>
    </row>
    <row r="45" spans="2:44" s="4" customFormat="1" ht="36.950000000000003" customHeight="1" x14ac:dyDescent="0.2">
      <c r="B45" s="41"/>
      <c r="C45" s="42" t="s">
        <v>16</v>
      </c>
      <c r="L45" s="151" t="str">
        <f>K6</f>
        <v>Oprava trati v úseku Hlinsko v Čechách - Žďárec u Skutče</v>
      </c>
      <c r="M45" s="152"/>
      <c r="N45" s="152"/>
      <c r="O45" s="152"/>
      <c r="P45" s="152"/>
      <c r="Q45" s="152"/>
      <c r="R45" s="152"/>
      <c r="S45" s="152"/>
      <c r="T45" s="152"/>
      <c r="U45" s="152"/>
      <c r="V45" s="152"/>
      <c r="W45" s="152"/>
      <c r="X45" s="152"/>
      <c r="Y45" s="152"/>
      <c r="Z45" s="152"/>
      <c r="AA45" s="152"/>
      <c r="AB45" s="152"/>
      <c r="AC45" s="152"/>
      <c r="AD45" s="152"/>
      <c r="AE45" s="152"/>
      <c r="AF45" s="152"/>
      <c r="AG45" s="152"/>
      <c r="AH45" s="152"/>
      <c r="AI45" s="152"/>
      <c r="AJ45" s="152"/>
      <c r="AK45" s="152"/>
      <c r="AL45" s="152"/>
      <c r="AM45" s="152"/>
      <c r="AN45" s="152"/>
      <c r="AO45" s="152"/>
      <c r="AR45" s="41"/>
    </row>
    <row r="46" spans="2:44" s="1" customFormat="1" ht="6.95" customHeight="1" x14ac:dyDescent="0.2">
      <c r="B46" s="27"/>
      <c r="AR46" s="27"/>
    </row>
    <row r="47" spans="2:44" s="1" customFormat="1" ht="12" customHeight="1" x14ac:dyDescent="0.2">
      <c r="B47" s="27"/>
      <c r="C47" s="22" t="s">
        <v>21</v>
      </c>
      <c r="L47" s="43" t="str">
        <f>IF(K8="","",K8)</f>
        <v xml:space="preserve"> </v>
      </c>
      <c r="AI47" s="22" t="s">
        <v>23</v>
      </c>
      <c r="AM47" s="153" t="str">
        <f>IF(AN8= "","",AN8)</f>
        <v>29. 3. 2023</v>
      </c>
      <c r="AN47" s="153"/>
      <c r="AR47" s="27"/>
    </row>
    <row r="48" spans="2:44" s="1" customFormat="1" ht="6.95" customHeight="1" x14ac:dyDescent="0.2">
      <c r="B48" s="27"/>
      <c r="AR48" s="27"/>
    </row>
    <row r="49" spans="1:91" s="1" customFormat="1" ht="15.2" customHeight="1" x14ac:dyDescent="0.2">
      <c r="B49" s="27"/>
      <c r="C49" s="22" t="s">
        <v>25</v>
      </c>
      <c r="L49" s="3" t="str">
        <f>IF(E11= "","",E11)</f>
        <v xml:space="preserve"> </v>
      </c>
      <c r="AI49" s="22" t="s">
        <v>30</v>
      </c>
      <c r="AM49" s="154" t="str">
        <f>IF(E17="","",E17)</f>
        <v xml:space="preserve"> </v>
      </c>
      <c r="AN49" s="155"/>
      <c r="AO49" s="155"/>
      <c r="AP49" s="155"/>
      <c r="AR49" s="27"/>
      <c r="AS49" s="156" t="s">
        <v>49</v>
      </c>
      <c r="AT49" s="157"/>
      <c r="AU49" s="45"/>
      <c r="AV49" s="45"/>
      <c r="AW49" s="45"/>
      <c r="AX49" s="45"/>
      <c r="AY49" s="45"/>
      <c r="AZ49" s="45"/>
      <c r="BA49" s="45"/>
      <c r="BB49" s="45"/>
      <c r="BC49" s="45"/>
      <c r="BD49" s="46"/>
    </row>
    <row r="50" spans="1:91" s="1" customFormat="1" ht="15.2" customHeight="1" x14ac:dyDescent="0.2">
      <c r="B50" s="27"/>
      <c r="C50" s="22" t="s">
        <v>28</v>
      </c>
      <c r="L50" s="3" t="str">
        <f>IF(E14= "Vyplň údaj","",E14)</f>
        <v/>
      </c>
      <c r="AI50" s="22" t="s">
        <v>32</v>
      </c>
      <c r="AM50" s="154" t="str">
        <f>IF(E20="","",E20)</f>
        <v xml:space="preserve"> </v>
      </c>
      <c r="AN50" s="155"/>
      <c r="AO50" s="155"/>
      <c r="AP50" s="155"/>
      <c r="AR50" s="27"/>
      <c r="AS50" s="158"/>
      <c r="AT50" s="159"/>
      <c r="BD50" s="48"/>
    </row>
    <row r="51" spans="1:91" s="1" customFormat="1" ht="10.9" customHeight="1" x14ac:dyDescent="0.2">
      <c r="B51" s="27"/>
      <c r="AR51" s="27"/>
      <c r="AS51" s="158"/>
      <c r="AT51" s="159"/>
      <c r="BD51" s="48"/>
    </row>
    <row r="52" spans="1:91" s="1" customFormat="1" ht="29.25" customHeight="1" x14ac:dyDescent="0.2">
      <c r="B52" s="27"/>
      <c r="C52" s="160" t="s">
        <v>50</v>
      </c>
      <c r="D52" s="161"/>
      <c r="E52" s="161"/>
      <c r="F52" s="161"/>
      <c r="G52" s="161"/>
      <c r="H52" s="49"/>
      <c r="I52" s="163" t="s">
        <v>51</v>
      </c>
      <c r="J52" s="161"/>
      <c r="K52" s="161"/>
      <c r="L52" s="161"/>
      <c r="M52" s="161"/>
      <c r="N52" s="161"/>
      <c r="O52" s="161"/>
      <c r="P52" s="161"/>
      <c r="Q52" s="161"/>
      <c r="R52" s="161"/>
      <c r="S52" s="161"/>
      <c r="T52" s="161"/>
      <c r="U52" s="161"/>
      <c r="V52" s="161"/>
      <c r="W52" s="161"/>
      <c r="X52" s="161"/>
      <c r="Y52" s="161"/>
      <c r="Z52" s="161"/>
      <c r="AA52" s="161"/>
      <c r="AB52" s="161"/>
      <c r="AC52" s="161"/>
      <c r="AD52" s="161"/>
      <c r="AE52" s="161"/>
      <c r="AF52" s="161"/>
      <c r="AG52" s="162" t="s">
        <v>52</v>
      </c>
      <c r="AH52" s="161"/>
      <c r="AI52" s="161"/>
      <c r="AJ52" s="161"/>
      <c r="AK52" s="161"/>
      <c r="AL52" s="161"/>
      <c r="AM52" s="161"/>
      <c r="AN52" s="163" t="s">
        <v>53</v>
      </c>
      <c r="AO52" s="161"/>
      <c r="AP52" s="161"/>
      <c r="AQ52" s="50" t="s">
        <v>54</v>
      </c>
      <c r="AR52" s="27"/>
      <c r="AS52" s="51" t="s">
        <v>55</v>
      </c>
      <c r="AT52" s="52" t="s">
        <v>56</v>
      </c>
      <c r="AU52" s="52" t="s">
        <v>57</v>
      </c>
      <c r="AV52" s="52" t="s">
        <v>58</v>
      </c>
      <c r="AW52" s="52" t="s">
        <v>59</v>
      </c>
      <c r="AX52" s="52" t="s">
        <v>60</v>
      </c>
      <c r="AY52" s="52" t="s">
        <v>61</v>
      </c>
      <c r="AZ52" s="52" t="s">
        <v>62</v>
      </c>
      <c r="BA52" s="52" t="s">
        <v>63</v>
      </c>
      <c r="BB52" s="52" t="s">
        <v>64</v>
      </c>
      <c r="BC52" s="52" t="s">
        <v>65</v>
      </c>
      <c r="BD52" s="53" t="s">
        <v>66</v>
      </c>
    </row>
    <row r="53" spans="1:91" s="1" customFormat="1" ht="10.9" customHeight="1" x14ac:dyDescent="0.2">
      <c r="B53" s="27"/>
      <c r="AR53" s="27"/>
      <c r="AS53" s="54"/>
      <c r="AT53" s="45"/>
      <c r="AU53" s="45"/>
      <c r="AV53" s="45"/>
      <c r="AW53" s="45"/>
      <c r="AX53" s="45"/>
      <c r="AY53" s="45"/>
      <c r="AZ53" s="45"/>
      <c r="BA53" s="45"/>
      <c r="BB53" s="45"/>
      <c r="BC53" s="45"/>
      <c r="BD53" s="46"/>
    </row>
    <row r="54" spans="1:91" s="5" customFormat="1" ht="32.450000000000003" customHeight="1" x14ac:dyDescent="0.2">
      <c r="B54" s="55"/>
      <c r="C54" s="56" t="s">
        <v>67</v>
      </c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167">
        <f>ROUND(SUM(AG55:AG61),2)</f>
        <v>0</v>
      </c>
      <c r="AH54" s="167"/>
      <c r="AI54" s="167"/>
      <c r="AJ54" s="167"/>
      <c r="AK54" s="167"/>
      <c r="AL54" s="167"/>
      <c r="AM54" s="167"/>
      <c r="AN54" s="168">
        <f t="shared" ref="AN54:AN61" si="0">SUM(AG54,AT54)</f>
        <v>0</v>
      </c>
      <c r="AO54" s="168"/>
      <c r="AP54" s="168"/>
      <c r="AQ54" s="59" t="s">
        <v>19</v>
      </c>
      <c r="AR54" s="55"/>
      <c r="AS54" s="60">
        <f>ROUND(SUM(AS55:AS61),2)</f>
        <v>0</v>
      </c>
      <c r="AT54" s="61">
        <f t="shared" ref="AT54:AT61" si="1">ROUND(SUM(AV54:AW54),2)</f>
        <v>0</v>
      </c>
      <c r="AU54" s="62">
        <f>ROUND(SUM(AU55:AU61),5)</f>
        <v>0</v>
      </c>
      <c r="AV54" s="61">
        <f>ROUND(AZ54*L29,2)</f>
        <v>0</v>
      </c>
      <c r="AW54" s="61">
        <f>ROUND(BA54*L30,2)</f>
        <v>0</v>
      </c>
      <c r="AX54" s="61">
        <f>ROUND(BB54*L29,2)</f>
        <v>0</v>
      </c>
      <c r="AY54" s="61">
        <f>ROUND(BC54*L30,2)</f>
        <v>0</v>
      </c>
      <c r="AZ54" s="61">
        <f>ROUND(SUM(AZ55:AZ61),2)</f>
        <v>0</v>
      </c>
      <c r="BA54" s="61">
        <f>ROUND(SUM(BA55:BA61),2)</f>
        <v>0</v>
      </c>
      <c r="BB54" s="61">
        <f>ROUND(SUM(BB55:BB61),2)</f>
        <v>0</v>
      </c>
      <c r="BC54" s="61">
        <f>ROUND(SUM(BC55:BC61),2)</f>
        <v>0</v>
      </c>
      <c r="BD54" s="63">
        <f>ROUND(SUM(BD55:BD61),2)</f>
        <v>0</v>
      </c>
      <c r="BS54" s="64" t="s">
        <v>68</v>
      </c>
      <c r="BT54" s="64" t="s">
        <v>69</v>
      </c>
      <c r="BU54" s="65" t="s">
        <v>70</v>
      </c>
      <c r="BV54" s="64" t="s">
        <v>71</v>
      </c>
      <c r="BW54" s="64" t="s">
        <v>5</v>
      </c>
      <c r="BX54" s="64" t="s">
        <v>72</v>
      </c>
      <c r="CL54" s="64" t="s">
        <v>19</v>
      </c>
    </row>
    <row r="55" spans="1:91" s="6" customFormat="1" ht="16.5" customHeight="1" x14ac:dyDescent="0.2">
      <c r="A55" s="66" t="s">
        <v>73</v>
      </c>
      <c r="B55" s="67"/>
      <c r="C55" s="68"/>
      <c r="D55" s="164" t="s">
        <v>74</v>
      </c>
      <c r="E55" s="164"/>
      <c r="F55" s="164"/>
      <c r="G55" s="164"/>
      <c r="H55" s="164"/>
      <c r="I55" s="69"/>
      <c r="J55" s="164" t="s">
        <v>75</v>
      </c>
      <c r="K55" s="164"/>
      <c r="L55" s="164"/>
      <c r="M55" s="164"/>
      <c r="N55" s="164"/>
      <c r="O55" s="164"/>
      <c r="P55" s="164"/>
      <c r="Q55" s="164"/>
      <c r="R55" s="164"/>
      <c r="S55" s="164"/>
      <c r="T55" s="164"/>
      <c r="U55" s="164"/>
      <c r="V55" s="164"/>
      <c r="W55" s="164"/>
      <c r="X55" s="164"/>
      <c r="Y55" s="164"/>
      <c r="Z55" s="164"/>
      <c r="AA55" s="164"/>
      <c r="AB55" s="164"/>
      <c r="AC55" s="164"/>
      <c r="AD55" s="164"/>
      <c r="AE55" s="164"/>
      <c r="AF55" s="164"/>
      <c r="AG55" s="165">
        <f>'PS 01 - Úprava zabezpečov...'!J30</f>
        <v>0</v>
      </c>
      <c r="AH55" s="166"/>
      <c r="AI55" s="166"/>
      <c r="AJ55" s="166"/>
      <c r="AK55" s="166"/>
      <c r="AL55" s="166"/>
      <c r="AM55" s="166"/>
      <c r="AN55" s="165">
        <f t="shared" si="0"/>
        <v>0</v>
      </c>
      <c r="AO55" s="166"/>
      <c r="AP55" s="166"/>
      <c r="AQ55" s="70" t="s">
        <v>76</v>
      </c>
      <c r="AR55" s="67"/>
      <c r="AS55" s="71">
        <v>0</v>
      </c>
      <c r="AT55" s="72">
        <f t="shared" si="1"/>
        <v>0</v>
      </c>
      <c r="AU55" s="73">
        <f>'PS 01 - Úprava zabezpečov...'!P79</f>
        <v>0</v>
      </c>
      <c r="AV55" s="72">
        <f>'PS 01 - Úprava zabezpečov...'!J33</f>
        <v>0</v>
      </c>
      <c r="AW55" s="72">
        <f>'PS 01 - Úprava zabezpečov...'!J34</f>
        <v>0</v>
      </c>
      <c r="AX55" s="72">
        <f>'PS 01 - Úprava zabezpečov...'!J35</f>
        <v>0</v>
      </c>
      <c r="AY55" s="72">
        <f>'PS 01 - Úprava zabezpečov...'!J36</f>
        <v>0</v>
      </c>
      <c r="AZ55" s="72">
        <f>'PS 01 - Úprava zabezpečov...'!F33</f>
        <v>0</v>
      </c>
      <c r="BA55" s="72">
        <f>'PS 01 - Úprava zabezpečov...'!F34</f>
        <v>0</v>
      </c>
      <c r="BB55" s="72">
        <f>'PS 01 - Úprava zabezpečov...'!F35</f>
        <v>0</v>
      </c>
      <c r="BC55" s="72">
        <f>'PS 01 - Úprava zabezpečov...'!F36</f>
        <v>0</v>
      </c>
      <c r="BD55" s="74">
        <f>'PS 01 - Úprava zabezpečov...'!F37</f>
        <v>0</v>
      </c>
      <c r="BT55" s="75" t="s">
        <v>77</v>
      </c>
      <c r="BV55" s="75" t="s">
        <v>71</v>
      </c>
      <c r="BW55" s="75" t="s">
        <v>78</v>
      </c>
      <c r="BX55" s="75" t="s">
        <v>5</v>
      </c>
      <c r="CL55" s="75" t="s">
        <v>19</v>
      </c>
      <c r="CM55" s="75" t="s">
        <v>79</v>
      </c>
    </row>
    <row r="56" spans="1:91" s="6" customFormat="1" ht="37.5" customHeight="1" x14ac:dyDescent="0.2">
      <c r="A56" s="66" t="s">
        <v>73</v>
      </c>
      <c r="B56" s="67"/>
      <c r="C56" s="68"/>
      <c r="D56" s="164" t="s">
        <v>80</v>
      </c>
      <c r="E56" s="164"/>
      <c r="F56" s="164"/>
      <c r="G56" s="164"/>
      <c r="H56" s="164"/>
      <c r="I56" s="69"/>
      <c r="J56" s="164" t="s">
        <v>81</v>
      </c>
      <c r="K56" s="164"/>
      <c r="L56" s="164"/>
      <c r="M56" s="164"/>
      <c r="N56" s="164"/>
      <c r="O56" s="164"/>
      <c r="P56" s="164"/>
      <c r="Q56" s="164"/>
      <c r="R56" s="164"/>
      <c r="S56" s="164"/>
      <c r="T56" s="164"/>
      <c r="U56" s="164"/>
      <c r="V56" s="164"/>
      <c r="W56" s="164"/>
      <c r="X56" s="164"/>
      <c r="Y56" s="164"/>
      <c r="Z56" s="164"/>
      <c r="AA56" s="164"/>
      <c r="AB56" s="164"/>
      <c r="AC56" s="164"/>
      <c r="AD56" s="164"/>
      <c r="AE56" s="164"/>
      <c r="AF56" s="164"/>
      <c r="AG56" s="165">
        <f>'SO 01 - Výměna  pražců dř...'!J30</f>
        <v>0</v>
      </c>
      <c r="AH56" s="166"/>
      <c r="AI56" s="166"/>
      <c r="AJ56" s="166"/>
      <c r="AK56" s="166"/>
      <c r="AL56" s="166"/>
      <c r="AM56" s="166"/>
      <c r="AN56" s="165">
        <f t="shared" si="0"/>
        <v>0</v>
      </c>
      <c r="AO56" s="166"/>
      <c r="AP56" s="166"/>
      <c r="AQ56" s="70" t="s">
        <v>76</v>
      </c>
      <c r="AR56" s="67"/>
      <c r="AS56" s="71">
        <v>0</v>
      </c>
      <c r="AT56" s="72">
        <f t="shared" si="1"/>
        <v>0</v>
      </c>
      <c r="AU56" s="73">
        <f>'SO 01 - Výměna  pražců dř...'!P89</f>
        <v>0</v>
      </c>
      <c r="AV56" s="72">
        <f>'SO 01 - Výměna  pražců dř...'!J33</f>
        <v>0</v>
      </c>
      <c r="AW56" s="72">
        <f>'SO 01 - Výměna  pražců dř...'!J34</f>
        <v>0</v>
      </c>
      <c r="AX56" s="72">
        <f>'SO 01 - Výměna  pražců dř...'!J35</f>
        <v>0</v>
      </c>
      <c r="AY56" s="72">
        <f>'SO 01 - Výměna  pražců dř...'!J36</f>
        <v>0</v>
      </c>
      <c r="AZ56" s="72">
        <f>'SO 01 - Výměna  pražců dř...'!F33</f>
        <v>0</v>
      </c>
      <c r="BA56" s="72">
        <f>'SO 01 - Výměna  pražců dř...'!F34</f>
        <v>0</v>
      </c>
      <c r="BB56" s="72">
        <f>'SO 01 - Výměna  pražců dř...'!F35</f>
        <v>0</v>
      </c>
      <c r="BC56" s="72">
        <f>'SO 01 - Výměna  pražců dř...'!F36</f>
        <v>0</v>
      </c>
      <c r="BD56" s="74">
        <f>'SO 01 - Výměna  pražců dř...'!F37</f>
        <v>0</v>
      </c>
      <c r="BT56" s="75" t="s">
        <v>77</v>
      </c>
      <c r="BV56" s="75" t="s">
        <v>71</v>
      </c>
      <c r="BW56" s="75" t="s">
        <v>82</v>
      </c>
      <c r="BX56" s="75" t="s">
        <v>5</v>
      </c>
      <c r="CL56" s="75" t="s">
        <v>19</v>
      </c>
      <c r="CM56" s="75" t="s">
        <v>79</v>
      </c>
    </row>
    <row r="57" spans="1:91" s="6" customFormat="1" ht="16.5" customHeight="1" x14ac:dyDescent="0.2">
      <c r="A57" s="66" t="s">
        <v>73</v>
      </c>
      <c r="B57" s="67"/>
      <c r="C57" s="68"/>
      <c r="D57" s="164" t="s">
        <v>83</v>
      </c>
      <c r="E57" s="164"/>
      <c r="F57" s="164"/>
      <c r="G57" s="164"/>
      <c r="H57" s="164"/>
      <c r="I57" s="69"/>
      <c r="J57" s="164" t="s">
        <v>84</v>
      </c>
      <c r="K57" s="164"/>
      <c r="L57" s="164"/>
      <c r="M57" s="164"/>
      <c r="N57" s="164"/>
      <c r="O57" s="164"/>
      <c r="P57" s="164"/>
      <c r="Q57" s="164"/>
      <c r="R57" s="164"/>
      <c r="S57" s="164"/>
      <c r="T57" s="164"/>
      <c r="U57" s="164"/>
      <c r="V57" s="164"/>
      <c r="W57" s="164"/>
      <c r="X57" s="164"/>
      <c r="Y57" s="164"/>
      <c r="Z57" s="164"/>
      <c r="AA57" s="164"/>
      <c r="AB57" s="164"/>
      <c r="AC57" s="164"/>
      <c r="AD57" s="164"/>
      <c r="AE57" s="164"/>
      <c r="AF57" s="164"/>
      <c r="AG57" s="165">
        <f>'SO 02 - Oprava přejezdů'!J30</f>
        <v>0</v>
      </c>
      <c r="AH57" s="166"/>
      <c r="AI57" s="166"/>
      <c r="AJ57" s="166"/>
      <c r="AK57" s="166"/>
      <c r="AL57" s="166"/>
      <c r="AM57" s="166"/>
      <c r="AN57" s="165">
        <f t="shared" si="0"/>
        <v>0</v>
      </c>
      <c r="AO57" s="166"/>
      <c r="AP57" s="166"/>
      <c r="AQ57" s="70" t="s">
        <v>76</v>
      </c>
      <c r="AR57" s="67"/>
      <c r="AS57" s="71">
        <v>0</v>
      </c>
      <c r="AT57" s="72">
        <f t="shared" si="1"/>
        <v>0</v>
      </c>
      <c r="AU57" s="73">
        <f>'SO 02 - Oprava přejezdů'!P82</f>
        <v>0</v>
      </c>
      <c r="AV57" s="72">
        <f>'SO 02 - Oprava přejezdů'!J33</f>
        <v>0</v>
      </c>
      <c r="AW57" s="72">
        <f>'SO 02 - Oprava přejezdů'!J34</f>
        <v>0</v>
      </c>
      <c r="AX57" s="72">
        <f>'SO 02 - Oprava přejezdů'!J35</f>
        <v>0</v>
      </c>
      <c r="AY57" s="72">
        <f>'SO 02 - Oprava přejezdů'!J36</f>
        <v>0</v>
      </c>
      <c r="AZ57" s="72">
        <f>'SO 02 - Oprava přejezdů'!F33</f>
        <v>0</v>
      </c>
      <c r="BA57" s="72">
        <f>'SO 02 - Oprava přejezdů'!F34</f>
        <v>0</v>
      </c>
      <c r="BB57" s="72">
        <f>'SO 02 - Oprava přejezdů'!F35</f>
        <v>0</v>
      </c>
      <c r="BC57" s="72">
        <f>'SO 02 - Oprava přejezdů'!F36</f>
        <v>0</v>
      </c>
      <c r="BD57" s="74">
        <f>'SO 02 - Oprava přejezdů'!F37</f>
        <v>0</v>
      </c>
      <c r="BT57" s="75" t="s">
        <v>77</v>
      </c>
      <c r="BV57" s="75" t="s">
        <v>71</v>
      </c>
      <c r="BW57" s="75" t="s">
        <v>85</v>
      </c>
      <c r="BX57" s="75" t="s">
        <v>5</v>
      </c>
      <c r="CL57" s="75" t="s">
        <v>19</v>
      </c>
      <c r="CM57" s="75" t="s">
        <v>79</v>
      </c>
    </row>
    <row r="58" spans="1:91" s="6" customFormat="1" ht="24.75" customHeight="1" x14ac:dyDescent="0.2">
      <c r="A58" s="66" t="s">
        <v>73</v>
      </c>
      <c r="B58" s="67"/>
      <c r="C58" s="68"/>
      <c r="D58" s="164" t="s">
        <v>86</v>
      </c>
      <c r="E58" s="164"/>
      <c r="F58" s="164"/>
      <c r="G58" s="164"/>
      <c r="H58" s="164"/>
      <c r="I58" s="69"/>
      <c r="J58" s="164" t="s">
        <v>87</v>
      </c>
      <c r="K58" s="164"/>
      <c r="L58" s="164"/>
      <c r="M58" s="164"/>
      <c r="N58" s="164"/>
      <c r="O58" s="164"/>
      <c r="P58" s="164"/>
      <c r="Q58" s="164"/>
      <c r="R58" s="164"/>
      <c r="S58" s="164"/>
      <c r="T58" s="164"/>
      <c r="U58" s="164"/>
      <c r="V58" s="164"/>
      <c r="W58" s="164"/>
      <c r="X58" s="164"/>
      <c r="Y58" s="164"/>
      <c r="Z58" s="164"/>
      <c r="AA58" s="164"/>
      <c r="AB58" s="164"/>
      <c r="AC58" s="164"/>
      <c r="AD58" s="164"/>
      <c r="AE58" s="164"/>
      <c r="AF58" s="164"/>
      <c r="AG58" s="165">
        <f>'SO 03 - Oprava nástupiště...'!J30</f>
        <v>0</v>
      </c>
      <c r="AH58" s="166"/>
      <c r="AI58" s="166"/>
      <c r="AJ58" s="166"/>
      <c r="AK58" s="166"/>
      <c r="AL58" s="166"/>
      <c r="AM58" s="166"/>
      <c r="AN58" s="165">
        <f t="shared" si="0"/>
        <v>0</v>
      </c>
      <c r="AO58" s="166"/>
      <c r="AP58" s="166"/>
      <c r="AQ58" s="70" t="s">
        <v>76</v>
      </c>
      <c r="AR58" s="67"/>
      <c r="AS58" s="71">
        <v>0</v>
      </c>
      <c r="AT58" s="72">
        <f t="shared" si="1"/>
        <v>0</v>
      </c>
      <c r="AU58" s="73">
        <f>'SO 03 - Oprava nástupiště...'!P83</f>
        <v>0</v>
      </c>
      <c r="AV58" s="72">
        <f>'SO 03 - Oprava nástupiště...'!J33</f>
        <v>0</v>
      </c>
      <c r="AW58" s="72">
        <f>'SO 03 - Oprava nástupiště...'!J34</f>
        <v>0</v>
      </c>
      <c r="AX58" s="72">
        <f>'SO 03 - Oprava nástupiště...'!J35</f>
        <v>0</v>
      </c>
      <c r="AY58" s="72">
        <f>'SO 03 - Oprava nástupiště...'!J36</f>
        <v>0</v>
      </c>
      <c r="AZ58" s="72">
        <f>'SO 03 - Oprava nástupiště...'!F33</f>
        <v>0</v>
      </c>
      <c r="BA58" s="72">
        <f>'SO 03 - Oprava nástupiště...'!F34</f>
        <v>0</v>
      </c>
      <c r="BB58" s="72">
        <f>'SO 03 - Oprava nástupiště...'!F35</f>
        <v>0</v>
      </c>
      <c r="BC58" s="72">
        <f>'SO 03 - Oprava nástupiště...'!F36</f>
        <v>0</v>
      </c>
      <c r="BD58" s="74">
        <f>'SO 03 - Oprava nástupiště...'!F37</f>
        <v>0</v>
      </c>
      <c r="BT58" s="75" t="s">
        <v>77</v>
      </c>
      <c r="BV58" s="75" t="s">
        <v>71</v>
      </c>
      <c r="BW58" s="75" t="s">
        <v>88</v>
      </c>
      <c r="BX58" s="75" t="s">
        <v>5</v>
      </c>
      <c r="CL58" s="75" t="s">
        <v>19</v>
      </c>
      <c r="CM58" s="75" t="s">
        <v>79</v>
      </c>
    </row>
    <row r="59" spans="1:91" s="6" customFormat="1" ht="24.75" customHeight="1" x14ac:dyDescent="0.2">
      <c r="A59" s="66" t="s">
        <v>73</v>
      </c>
      <c r="B59" s="67"/>
      <c r="C59" s="68"/>
      <c r="D59" s="164" t="s">
        <v>89</v>
      </c>
      <c r="E59" s="164"/>
      <c r="F59" s="164"/>
      <c r="G59" s="164"/>
      <c r="H59" s="164"/>
      <c r="I59" s="69"/>
      <c r="J59" s="164" t="s">
        <v>90</v>
      </c>
      <c r="K59" s="164"/>
      <c r="L59" s="164"/>
      <c r="M59" s="164"/>
      <c r="N59" s="164"/>
      <c r="O59" s="164"/>
      <c r="P59" s="164"/>
      <c r="Q59" s="164"/>
      <c r="R59" s="164"/>
      <c r="S59" s="164"/>
      <c r="T59" s="164"/>
      <c r="U59" s="164"/>
      <c r="V59" s="164"/>
      <c r="W59" s="164"/>
      <c r="X59" s="164"/>
      <c r="Y59" s="164"/>
      <c r="Z59" s="164"/>
      <c r="AA59" s="164"/>
      <c r="AB59" s="164"/>
      <c r="AC59" s="164"/>
      <c r="AD59" s="164"/>
      <c r="AE59" s="164"/>
      <c r="AF59" s="164"/>
      <c r="AG59" s="165">
        <f>'SO 04 - Pročištění a repr...'!J30</f>
        <v>0</v>
      </c>
      <c r="AH59" s="166"/>
      <c r="AI59" s="166"/>
      <c r="AJ59" s="166"/>
      <c r="AK59" s="166"/>
      <c r="AL59" s="166"/>
      <c r="AM59" s="166"/>
      <c r="AN59" s="165">
        <f t="shared" si="0"/>
        <v>0</v>
      </c>
      <c r="AO59" s="166"/>
      <c r="AP59" s="166"/>
      <c r="AQ59" s="70" t="s">
        <v>76</v>
      </c>
      <c r="AR59" s="67"/>
      <c r="AS59" s="71">
        <v>0</v>
      </c>
      <c r="AT59" s="72">
        <f t="shared" si="1"/>
        <v>0</v>
      </c>
      <c r="AU59" s="73">
        <f>'SO 04 - Pročištění a repr...'!P79</f>
        <v>0</v>
      </c>
      <c r="AV59" s="72">
        <f>'SO 04 - Pročištění a repr...'!J33</f>
        <v>0</v>
      </c>
      <c r="AW59" s="72">
        <f>'SO 04 - Pročištění a repr...'!J34</f>
        <v>0</v>
      </c>
      <c r="AX59" s="72">
        <f>'SO 04 - Pročištění a repr...'!J35</f>
        <v>0</v>
      </c>
      <c r="AY59" s="72">
        <f>'SO 04 - Pročištění a repr...'!J36</f>
        <v>0</v>
      </c>
      <c r="AZ59" s="72">
        <f>'SO 04 - Pročištění a repr...'!F33</f>
        <v>0</v>
      </c>
      <c r="BA59" s="72">
        <f>'SO 04 - Pročištění a repr...'!F34</f>
        <v>0</v>
      </c>
      <c r="BB59" s="72">
        <f>'SO 04 - Pročištění a repr...'!F35</f>
        <v>0</v>
      </c>
      <c r="BC59" s="72">
        <f>'SO 04 - Pročištění a repr...'!F36</f>
        <v>0</v>
      </c>
      <c r="BD59" s="74">
        <f>'SO 04 - Pročištění a repr...'!F37</f>
        <v>0</v>
      </c>
      <c r="BT59" s="75" t="s">
        <v>77</v>
      </c>
      <c r="BV59" s="75" t="s">
        <v>71</v>
      </c>
      <c r="BW59" s="75" t="s">
        <v>91</v>
      </c>
      <c r="BX59" s="75" t="s">
        <v>5</v>
      </c>
      <c r="CL59" s="75" t="s">
        <v>19</v>
      </c>
      <c r="CM59" s="75" t="s">
        <v>79</v>
      </c>
    </row>
    <row r="60" spans="1:91" s="6" customFormat="1" ht="24.75" customHeight="1" x14ac:dyDescent="0.2">
      <c r="A60" s="66" t="s">
        <v>73</v>
      </c>
      <c r="B60" s="67"/>
      <c r="C60" s="68"/>
      <c r="D60" s="164" t="s">
        <v>92</v>
      </c>
      <c r="E60" s="164"/>
      <c r="F60" s="164"/>
      <c r="G60" s="164"/>
      <c r="H60" s="164"/>
      <c r="I60" s="69"/>
      <c r="J60" s="164" t="s">
        <v>93</v>
      </c>
      <c r="K60" s="164"/>
      <c r="L60" s="164"/>
      <c r="M60" s="164"/>
      <c r="N60" s="164"/>
      <c r="O60" s="164"/>
      <c r="P60" s="164"/>
      <c r="Q60" s="164"/>
      <c r="R60" s="164"/>
      <c r="S60" s="164"/>
      <c r="T60" s="164"/>
      <c r="U60" s="164"/>
      <c r="V60" s="164"/>
      <c r="W60" s="164"/>
      <c r="X60" s="164"/>
      <c r="Y60" s="164"/>
      <c r="Z60" s="164"/>
      <c r="AA60" s="164"/>
      <c r="AB60" s="164"/>
      <c r="AC60" s="164"/>
      <c r="AD60" s="164"/>
      <c r="AE60" s="164"/>
      <c r="AF60" s="164"/>
      <c r="AG60" s="165">
        <f>'SO 05 - NEOCEŇOVAT - Mate...'!J30</f>
        <v>0</v>
      </c>
      <c r="AH60" s="166"/>
      <c r="AI60" s="166"/>
      <c r="AJ60" s="166"/>
      <c r="AK60" s="166"/>
      <c r="AL60" s="166"/>
      <c r="AM60" s="166"/>
      <c r="AN60" s="165">
        <f t="shared" si="0"/>
        <v>0</v>
      </c>
      <c r="AO60" s="166"/>
      <c r="AP60" s="166"/>
      <c r="AQ60" s="70" t="s">
        <v>76</v>
      </c>
      <c r="AR60" s="67"/>
      <c r="AS60" s="71">
        <v>0</v>
      </c>
      <c r="AT60" s="72">
        <f t="shared" si="1"/>
        <v>0</v>
      </c>
      <c r="AU60" s="73">
        <f>'SO 05 - NEOCEŇOVAT - Mate...'!P79</f>
        <v>0</v>
      </c>
      <c r="AV60" s="72">
        <f>'SO 05 - NEOCEŇOVAT - Mate...'!J33</f>
        <v>0</v>
      </c>
      <c r="AW60" s="72">
        <f>'SO 05 - NEOCEŇOVAT - Mate...'!J34</f>
        <v>0</v>
      </c>
      <c r="AX60" s="72">
        <f>'SO 05 - NEOCEŇOVAT - Mate...'!J35</f>
        <v>0</v>
      </c>
      <c r="AY60" s="72">
        <f>'SO 05 - NEOCEŇOVAT - Mate...'!J36</f>
        <v>0</v>
      </c>
      <c r="AZ60" s="72">
        <f>'SO 05 - NEOCEŇOVAT - Mate...'!F33</f>
        <v>0</v>
      </c>
      <c r="BA60" s="72">
        <f>'SO 05 - NEOCEŇOVAT - Mate...'!F34</f>
        <v>0</v>
      </c>
      <c r="BB60" s="72">
        <f>'SO 05 - NEOCEŇOVAT - Mate...'!F35</f>
        <v>0</v>
      </c>
      <c r="BC60" s="72">
        <f>'SO 05 - NEOCEŇOVAT - Mate...'!F36</f>
        <v>0</v>
      </c>
      <c r="BD60" s="74">
        <f>'SO 05 - NEOCEŇOVAT - Mate...'!F37</f>
        <v>0</v>
      </c>
      <c r="BT60" s="75" t="s">
        <v>77</v>
      </c>
      <c r="BV60" s="75" t="s">
        <v>71</v>
      </c>
      <c r="BW60" s="75" t="s">
        <v>94</v>
      </c>
      <c r="BX60" s="75" t="s">
        <v>5</v>
      </c>
      <c r="CL60" s="75" t="s">
        <v>19</v>
      </c>
      <c r="CM60" s="75" t="s">
        <v>79</v>
      </c>
    </row>
    <row r="61" spans="1:91" s="6" customFormat="1" ht="16.5" customHeight="1" x14ac:dyDescent="0.2">
      <c r="A61" s="66" t="s">
        <v>73</v>
      </c>
      <c r="B61" s="67"/>
      <c r="C61" s="68"/>
      <c r="D61" s="164" t="s">
        <v>95</v>
      </c>
      <c r="E61" s="164"/>
      <c r="F61" s="164"/>
      <c r="G61" s="164"/>
      <c r="H61" s="164"/>
      <c r="I61" s="69"/>
      <c r="J61" s="164" t="s">
        <v>96</v>
      </c>
      <c r="K61" s="164"/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5">
        <f>'SO 06 - VON'!J30</f>
        <v>0</v>
      </c>
      <c r="AH61" s="166"/>
      <c r="AI61" s="166"/>
      <c r="AJ61" s="166"/>
      <c r="AK61" s="166"/>
      <c r="AL61" s="166"/>
      <c r="AM61" s="166"/>
      <c r="AN61" s="165">
        <f t="shared" si="0"/>
        <v>0</v>
      </c>
      <c r="AO61" s="166"/>
      <c r="AP61" s="166"/>
      <c r="AQ61" s="70" t="s">
        <v>76</v>
      </c>
      <c r="AR61" s="67"/>
      <c r="AS61" s="76">
        <v>0</v>
      </c>
      <c r="AT61" s="77">
        <f t="shared" si="1"/>
        <v>0</v>
      </c>
      <c r="AU61" s="78">
        <f>'SO 06 - VON'!P79</f>
        <v>0</v>
      </c>
      <c r="AV61" s="77">
        <f>'SO 06 - VON'!J33</f>
        <v>0</v>
      </c>
      <c r="AW61" s="77">
        <f>'SO 06 - VON'!J34</f>
        <v>0</v>
      </c>
      <c r="AX61" s="77">
        <f>'SO 06 - VON'!J35</f>
        <v>0</v>
      </c>
      <c r="AY61" s="77">
        <f>'SO 06 - VON'!J36</f>
        <v>0</v>
      </c>
      <c r="AZ61" s="77">
        <f>'SO 06 - VON'!F33</f>
        <v>0</v>
      </c>
      <c r="BA61" s="77">
        <f>'SO 06 - VON'!F34</f>
        <v>0</v>
      </c>
      <c r="BB61" s="77">
        <f>'SO 06 - VON'!F35</f>
        <v>0</v>
      </c>
      <c r="BC61" s="77">
        <f>'SO 06 - VON'!F36</f>
        <v>0</v>
      </c>
      <c r="BD61" s="79">
        <f>'SO 06 - VON'!F37</f>
        <v>0</v>
      </c>
      <c r="BT61" s="75" t="s">
        <v>77</v>
      </c>
      <c r="BV61" s="75" t="s">
        <v>71</v>
      </c>
      <c r="BW61" s="75" t="s">
        <v>97</v>
      </c>
      <c r="BX61" s="75" t="s">
        <v>5</v>
      </c>
      <c r="CL61" s="75" t="s">
        <v>19</v>
      </c>
      <c r="CM61" s="75" t="s">
        <v>79</v>
      </c>
    </row>
    <row r="62" spans="1:91" s="1" customFormat="1" ht="30" customHeight="1" x14ac:dyDescent="0.2">
      <c r="B62" s="27"/>
      <c r="AR62" s="27"/>
    </row>
    <row r="63" spans="1:91" s="1" customFormat="1" ht="6.95" customHeight="1" x14ac:dyDescent="0.2">
      <c r="B63" s="36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27"/>
    </row>
  </sheetData>
  <sheetProtection algorithmName="SHA-512" hashValue="CFKFgnpVrm9xRQm7DwTxBuyrYQCJPSLgQHByD+8ARn7qaTCb7MYb3s++lX2sMLyXa1q8W93GuUDaVvnUpsvkMw==" saltValue="CGYPMf6oG8NxWLJHME5FBcPb1XVJsK3IltKfRHLpYMqeMeLyCGcHnqv+gRnwavOW5dY6F9P3TaFa5NAnmFzSyQ==" spinCount="100000" sheet="1" objects="1" scenarios="1" formatColumns="0" formatRows="0"/>
  <mergeCells count="66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PS 01 - Úprava zabezpečov...'!C2" display="/" xr:uid="{00000000-0004-0000-0000-000000000000}"/>
    <hyperlink ref="A56" location="'SO 01 - Výměna  pražců dř...'!C2" display="/" xr:uid="{00000000-0004-0000-0000-000001000000}"/>
    <hyperlink ref="A57" location="'SO 02 - Oprava přejezdů'!C2" display="/" xr:uid="{00000000-0004-0000-0000-000002000000}"/>
    <hyperlink ref="A58" location="'SO 03 - Oprava nástupiště...'!C2" display="/" xr:uid="{00000000-0004-0000-0000-000003000000}"/>
    <hyperlink ref="A59" location="'SO 04 - Pročištění a repr...'!C2" display="/" xr:uid="{00000000-0004-0000-0000-000004000000}"/>
    <hyperlink ref="A60" location="'SO 05 - NEOCEŇOVAT - Mate...'!C2" display="/" xr:uid="{00000000-0004-0000-0000-000005000000}"/>
    <hyperlink ref="A61" location="'SO 06 - VON'!C2" display="/" xr:uid="{00000000-0004-0000-0000-00000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86"/>
  <sheetViews>
    <sheetView showGridLines="0" workbookViewId="0"/>
  </sheetViews>
  <sheetFormatPr defaultRowHeight="12.7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AT2" s="12" t="s">
        <v>78</v>
      </c>
    </row>
    <row r="3" spans="2:46" ht="6.95" hidden="1" customHeight="1" x14ac:dyDescent="0.2">
      <c r="B3" s="13"/>
      <c r="C3" s="14"/>
      <c r="D3" s="14"/>
      <c r="E3" s="14"/>
      <c r="F3" s="14"/>
      <c r="G3" s="14"/>
      <c r="H3" s="14"/>
      <c r="I3" s="14"/>
      <c r="J3" s="14"/>
      <c r="K3" s="14"/>
      <c r="L3" s="15"/>
      <c r="AT3" s="12" t="s">
        <v>79</v>
      </c>
    </row>
    <row r="4" spans="2:46" ht="24.95" hidden="1" customHeight="1" x14ac:dyDescent="0.2">
      <c r="B4" s="15"/>
      <c r="D4" s="16" t="s">
        <v>98</v>
      </c>
      <c r="L4" s="15"/>
      <c r="M4" s="80" t="s">
        <v>10</v>
      </c>
      <c r="AT4" s="12" t="s">
        <v>4</v>
      </c>
    </row>
    <row r="5" spans="2:46" ht="6.95" hidden="1" customHeight="1" x14ac:dyDescent="0.2">
      <c r="B5" s="15"/>
      <c r="L5" s="15"/>
    </row>
    <row r="6" spans="2:46" ht="12" hidden="1" customHeight="1" x14ac:dyDescent="0.2">
      <c r="B6" s="15"/>
      <c r="D6" s="22" t="s">
        <v>16</v>
      </c>
      <c r="L6" s="15"/>
    </row>
    <row r="7" spans="2:46" ht="16.5" hidden="1" customHeight="1" x14ac:dyDescent="0.2">
      <c r="B7" s="15"/>
      <c r="E7" s="188" t="str">
        <f>'Rekapitulace stavby'!K6</f>
        <v>Oprava trati v úseku Hlinsko v Čechách - Žďárec u Skutče</v>
      </c>
      <c r="F7" s="189"/>
      <c r="G7" s="189"/>
      <c r="H7" s="189"/>
      <c r="L7" s="15"/>
    </row>
    <row r="8" spans="2:46" s="1" customFormat="1" ht="12" hidden="1" customHeight="1" x14ac:dyDescent="0.2">
      <c r="B8" s="27"/>
      <c r="D8" s="22" t="s">
        <v>99</v>
      </c>
      <c r="L8" s="27"/>
    </row>
    <row r="9" spans="2:46" s="1" customFormat="1" ht="16.5" hidden="1" customHeight="1" x14ac:dyDescent="0.2">
      <c r="B9" s="27"/>
      <c r="E9" s="151" t="s">
        <v>100</v>
      </c>
      <c r="F9" s="190"/>
      <c r="G9" s="190"/>
      <c r="H9" s="190"/>
      <c r="L9" s="27"/>
    </row>
    <row r="10" spans="2:46" s="1" customFormat="1" ht="11.25" hidden="1" x14ac:dyDescent="0.2">
      <c r="B10" s="27"/>
      <c r="L10" s="27"/>
    </row>
    <row r="11" spans="2:46" s="1" customFormat="1" ht="12" hidden="1" customHeight="1" x14ac:dyDescent="0.2">
      <c r="B11" s="27"/>
      <c r="D11" s="22" t="s">
        <v>18</v>
      </c>
      <c r="F11" s="20" t="s">
        <v>19</v>
      </c>
      <c r="I11" s="22" t="s">
        <v>20</v>
      </c>
      <c r="J11" s="20" t="s">
        <v>19</v>
      </c>
      <c r="L11" s="27"/>
    </row>
    <row r="12" spans="2:46" s="1" customFormat="1" ht="12" hidden="1" customHeight="1" x14ac:dyDescent="0.2">
      <c r="B12" s="27"/>
      <c r="D12" s="22" t="s">
        <v>21</v>
      </c>
      <c r="F12" s="20" t="s">
        <v>22</v>
      </c>
      <c r="I12" s="22" t="s">
        <v>23</v>
      </c>
      <c r="J12" s="44" t="str">
        <f>'Rekapitulace stavby'!AN8</f>
        <v>29. 3. 2023</v>
      </c>
      <c r="L12" s="27"/>
    </row>
    <row r="13" spans="2:46" s="1" customFormat="1" ht="10.9" hidden="1" customHeight="1" x14ac:dyDescent="0.2">
      <c r="B13" s="27"/>
      <c r="L13" s="27"/>
    </row>
    <row r="14" spans="2:46" s="1" customFormat="1" ht="12" hidden="1" customHeight="1" x14ac:dyDescent="0.2">
      <c r="B14" s="27"/>
      <c r="D14" s="22" t="s">
        <v>25</v>
      </c>
      <c r="I14" s="22" t="s">
        <v>26</v>
      </c>
      <c r="J14" s="20" t="str">
        <f>IF('Rekapitulace stavby'!AN10="","",'Rekapitulace stavby'!AN10)</f>
        <v/>
      </c>
      <c r="L14" s="27"/>
    </row>
    <row r="15" spans="2:46" s="1" customFormat="1" ht="18" hidden="1" customHeight="1" x14ac:dyDescent="0.2">
      <c r="B15" s="27"/>
      <c r="E15" s="20" t="str">
        <f>IF('Rekapitulace stavby'!E11="","",'Rekapitulace stavby'!E11)</f>
        <v xml:space="preserve"> </v>
      </c>
      <c r="I15" s="22" t="s">
        <v>27</v>
      </c>
      <c r="J15" s="20" t="str">
        <f>IF('Rekapitulace stavby'!AN11="","",'Rekapitulace stavby'!AN11)</f>
        <v/>
      </c>
      <c r="L15" s="27"/>
    </row>
    <row r="16" spans="2:46" s="1" customFormat="1" ht="6.95" hidden="1" customHeight="1" x14ac:dyDescent="0.2">
      <c r="B16" s="27"/>
      <c r="L16" s="27"/>
    </row>
    <row r="17" spans="2:12" s="1" customFormat="1" ht="12" hidden="1" customHeight="1" x14ac:dyDescent="0.2">
      <c r="B17" s="27"/>
      <c r="D17" s="22" t="s">
        <v>28</v>
      </c>
      <c r="I17" s="22" t="s">
        <v>26</v>
      </c>
      <c r="J17" s="23" t="str">
        <f>'Rekapitulace stavby'!AN13</f>
        <v>Vyplň údaj</v>
      </c>
      <c r="L17" s="27"/>
    </row>
    <row r="18" spans="2:12" s="1" customFormat="1" ht="18" hidden="1" customHeight="1" x14ac:dyDescent="0.2">
      <c r="B18" s="27"/>
      <c r="E18" s="191" t="str">
        <f>'Rekapitulace stavby'!E14</f>
        <v>Vyplň údaj</v>
      </c>
      <c r="F18" s="172"/>
      <c r="G18" s="172"/>
      <c r="H18" s="172"/>
      <c r="I18" s="22" t="s">
        <v>27</v>
      </c>
      <c r="J18" s="23" t="str">
        <f>'Rekapitulace stavby'!AN14</f>
        <v>Vyplň údaj</v>
      </c>
      <c r="L18" s="27"/>
    </row>
    <row r="19" spans="2:12" s="1" customFormat="1" ht="6.95" hidden="1" customHeight="1" x14ac:dyDescent="0.2">
      <c r="B19" s="27"/>
      <c r="L19" s="27"/>
    </row>
    <row r="20" spans="2:12" s="1" customFormat="1" ht="12" hidden="1" customHeight="1" x14ac:dyDescent="0.2">
      <c r="B20" s="27"/>
      <c r="D20" s="22" t="s">
        <v>30</v>
      </c>
      <c r="I20" s="22" t="s">
        <v>26</v>
      </c>
      <c r="J20" s="20" t="str">
        <f>IF('Rekapitulace stavby'!AN16="","",'Rekapitulace stavby'!AN16)</f>
        <v/>
      </c>
      <c r="L20" s="27"/>
    </row>
    <row r="21" spans="2:12" s="1" customFormat="1" ht="18" hidden="1" customHeight="1" x14ac:dyDescent="0.2">
      <c r="B21" s="27"/>
      <c r="E21" s="20" t="str">
        <f>IF('Rekapitulace stavby'!E17="","",'Rekapitulace stavby'!E17)</f>
        <v xml:space="preserve"> </v>
      </c>
      <c r="I21" s="22" t="s">
        <v>27</v>
      </c>
      <c r="J21" s="20" t="str">
        <f>IF('Rekapitulace stavby'!AN17="","",'Rekapitulace stavby'!AN17)</f>
        <v/>
      </c>
      <c r="L21" s="27"/>
    </row>
    <row r="22" spans="2:12" s="1" customFormat="1" ht="6.95" hidden="1" customHeight="1" x14ac:dyDescent="0.2">
      <c r="B22" s="27"/>
      <c r="L22" s="27"/>
    </row>
    <row r="23" spans="2:12" s="1" customFormat="1" ht="12" hidden="1" customHeight="1" x14ac:dyDescent="0.2">
      <c r="B23" s="27"/>
      <c r="D23" s="22" t="s">
        <v>32</v>
      </c>
      <c r="I23" s="22" t="s">
        <v>26</v>
      </c>
      <c r="J23" s="20" t="str">
        <f>IF('Rekapitulace stavby'!AN19="","",'Rekapitulace stavby'!AN19)</f>
        <v/>
      </c>
      <c r="L23" s="27"/>
    </row>
    <row r="24" spans="2:12" s="1" customFormat="1" ht="18" hidden="1" customHeight="1" x14ac:dyDescent="0.2">
      <c r="B24" s="27"/>
      <c r="E24" s="20" t="str">
        <f>IF('Rekapitulace stavby'!E20="","",'Rekapitulace stavby'!E20)</f>
        <v xml:space="preserve"> </v>
      </c>
      <c r="I24" s="22" t="s">
        <v>27</v>
      </c>
      <c r="J24" s="20" t="str">
        <f>IF('Rekapitulace stavby'!AN20="","",'Rekapitulace stavby'!AN20)</f>
        <v/>
      </c>
      <c r="L24" s="27"/>
    </row>
    <row r="25" spans="2:12" s="1" customFormat="1" ht="6.95" hidden="1" customHeight="1" x14ac:dyDescent="0.2">
      <c r="B25" s="27"/>
      <c r="L25" s="27"/>
    </row>
    <row r="26" spans="2:12" s="1" customFormat="1" ht="12" hidden="1" customHeight="1" x14ac:dyDescent="0.2">
      <c r="B26" s="27"/>
      <c r="D26" s="22" t="s">
        <v>33</v>
      </c>
      <c r="L26" s="27"/>
    </row>
    <row r="27" spans="2:12" s="7" customFormat="1" ht="16.5" hidden="1" customHeight="1" x14ac:dyDescent="0.2">
      <c r="B27" s="81"/>
      <c r="E27" s="177" t="s">
        <v>19</v>
      </c>
      <c r="F27" s="177"/>
      <c r="G27" s="177"/>
      <c r="H27" s="177"/>
      <c r="L27" s="81"/>
    </row>
    <row r="28" spans="2:12" s="1" customFormat="1" ht="6.95" hidden="1" customHeight="1" x14ac:dyDescent="0.2">
      <c r="B28" s="27"/>
      <c r="L28" s="27"/>
    </row>
    <row r="29" spans="2:12" s="1" customFormat="1" ht="6.95" hidden="1" customHeight="1" x14ac:dyDescent="0.2">
      <c r="B29" s="27"/>
      <c r="D29" s="45"/>
      <c r="E29" s="45"/>
      <c r="F29" s="45"/>
      <c r="G29" s="45"/>
      <c r="H29" s="45"/>
      <c r="I29" s="45"/>
      <c r="J29" s="45"/>
      <c r="K29" s="45"/>
      <c r="L29" s="27"/>
    </row>
    <row r="30" spans="2:12" s="1" customFormat="1" ht="25.35" hidden="1" customHeight="1" x14ac:dyDescent="0.2">
      <c r="B30" s="27"/>
      <c r="D30" s="82" t="s">
        <v>35</v>
      </c>
      <c r="J30" s="58">
        <f>ROUND(J79, 2)</f>
        <v>0</v>
      </c>
      <c r="L30" s="27"/>
    </row>
    <row r="31" spans="2:12" s="1" customFormat="1" ht="6.95" hidden="1" customHeight="1" x14ac:dyDescent="0.2">
      <c r="B31" s="27"/>
      <c r="D31" s="45"/>
      <c r="E31" s="45"/>
      <c r="F31" s="45"/>
      <c r="G31" s="45"/>
      <c r="H31" s="45"/>
      <c r="I31" s="45"/>
      <c r="J31" s="45"/>
      <c r="K31" s="45"/>
      <c r="L31" s="27"/>
    </row>
    <row r="32" spans="2:12" s="1" customFormat="1" ht="14.45" hidden="1" customHeight="1" x14ac:dyDescent="0.2">
      <c r="B32" s="27"/>
      <c r="F32" s="30" t="s">
        <v>37</v>
      </c>
      <c r="I32" s="30" t="s">
        <v>36</v>
      </c>
      <c r="J32" s="30" t="s">
        <v>38</v>
      </c>
      <c r="L32" s="27"/>
    </row>
    <row r="33" spans="2:12" s="1" customFormat="1" ht="14.45" hidden="1" customHeight="1" x14ac:dyDescent="0.2">
      <c r="B33" s="27"/>
      <c r="D33" s="47" t="s">
        <v>39</v>
      </c>
      <c r="E33" s="22" t="s">
        <v>40</v>
      </c>
      <c r="F33" s="83">
        <f>ROUND((SUM(BE79:BE85)),  2)</f>
        <v>0</v>
      </c>
      <c r="I33" s="84">
        <v>0.21</v>
      </c>
      <c r="J33" s="83">
        <f>ROUND(((SUM(BE79:BE85))*I33),  2)</f>
        <v>0</v>
      </c>
      <c r="L33" s="27"/>
    </row>
    <row r="34" spans="2:12" s="1" customFormat="1" ht="14.45" hidden="1" customHeight="1" x14ac:dyDescent="0.2">
      <c r="B34" s="27"/>
      <c r="E34" s="22" t="s">
        <v>41</v>
      </c>
      <c r="F34" s="83">
        <f>ROUND((SUM(BF79:BF85)),  2)</f>
        <v>0</v>
      </c>
      <c r="I34" s="84">
        <v>0.15</v>
      </c>
      <c r="J34" s="83">
        <f>ROUND(((SUM(BF79:BF85))*I34),  2)</f>
        <v>0</v>
      </c>
      <c r="L34" s="27"/>
    </row>
    <row r="35" spans="2:12" s="1" customFormat="1" ht="14.45" hidden="1" customHeight="1" x14ac:dyDescent="0.2">
      <c r="B35" s="27"/>
      <c r="E35" s="22" t="s">
        <v>42</v>
      </c>
      <c r="F35" s="83">
        <f>ROUND((SUM(BG79:BG85)),  2)</f>
        <v>0</v>
      </c>
      <c r="I35" s="84">
        <v>0.21</v>
      </c>
      <c r="J35" s="83">
        <f>0</f>
        <v>0</v>
      </c>
      <c r="L35" s="27"/>
    </row>
    <row r="36" spans="2:12" s="1" customFormat="1" ht="14.45" hidden="1" customHeight="1" x14ac:dyDescent="0.2">
      <c r="B36" s="27"/>
      <c r="E36" s="22" t="s">
        <v>43</v>
      </c>
      <c r="F36" s="83">
        <f>ROUND((SUM(BH79:BH85)),  2)</f>
        <v>0</v>
      </c>
      <c r="I36" s="84">
        <v>0.15</v>
      </c>
      <c r="J36" s="83">
        <f>0</f>
        <v>0</v>
      </c>
      <c r="L36" s="27"/>
    </row>
    <row r="37" spans="2:12" s="1" customFormat="1" ht="14.45" hidden="1" customHeight="1" x14ac:dyDescent="0.2">
      <c r="B37" s="27"/>
      <c r="E37" s="22" t="s">
        <v>44</v>
      </c>
      <c r="F37" s="83">
        <f>ROUND((SUM(BI79:BI85)),  2)</f>
        <v>0</v>
      </c>
      <c r="I37" s="84">
        <v>0</v>
      </c>
      <c r="J37" s="83">
        <f>0</f>
        <v>0</v>
      </c>
      <c r="L37" s="27"/>
    </row>
    <row r="38" spans="2:12" s="1" customFormat="1" ht="6.95" hidden="1" customHeight="1" x14ac:dyDescent="0.2">
      <c r="B38" s="27"/>
      <c r="L38" s="27"/>
    </row>
    <row r="39" spans="2:12" s="1" customFormat="1" ht="25.35" hidden="1" customHeight="1" x14ac:dyDescent="0.2">
      <c r="B39" s="27"/>
      <c r="C39" s="85"/>
      <c r="D39" s="86" t="s">
        <v>45</v>
      </c>
      <c r="E39" s="49"/>
      <c r="F39" s="49"/>
      <c r="G39" s="87" t="s">
        <v>46</v>
      </c>
      <c r="H39" s="88" t="s">
        <v>47</v>
      </c>
      <c r="I39" s="49"/>
      <c r="J39" s="89">
        <f>SUM(J30:J37)</f>
        <v>0</v>
      </c>
      <c r="K39" s="90"/>
      <c r="L39" s="27"/>
    </row>
    <row r="40" spans="2:12" s="1" customFormat="1" ht="14.45" hidden="1" customHeight="1" x14ac:dyDescent="0.2"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27"/>
    </row>
    <row r="41" spans="2:12" ht="11.25" hidden="1" x14ac:dyDescent="0.2"/>
    <row r="42" spans="2:12" ht="11.25" hidden="1" x14ac:dyDescent="0.2"/>
    <row r="43" spans="2:12" ht="11.25" hidden="1" x14ac:dyDescent="0.2"/>
    <row r="44" spans="2:12" s="1" customFormat="1" ht="6.95" customHeight="1" x14ac:dyDescent="0.2">
      <c r="B44" s="38"/>
      <c r="C44" s="39"/>
      <c r="D44" s="39"/>
      <c r="E44" s="39"/>
      <c r="F44" s="39"/>
      <c r="G44" s="39"/>
      <c r="H44" s="39"/>
      <c r="I44" s="39"/>
      <c r="J44" s="39"/>
      <c r="K44" s="39"/>
      <c r="L44" s="27"/>
    </row>
    <row r="45" spans="2:12" s="1" customFormat="1" ht="24.95" customHeight="1" x14ac:dyDescent="0.2">
      <c r="B45" s="27"/>
      <c r="C45" s="16" t="s">
        <v>101</v>
      </c>
      <c r="L45" s="27"/>
    </row>
    <row r="46" spans="2:12" s="1" customFormat="1" ht="6.95" customHeight="1" x14ac:dyDescent="0.2">
      <c r="B46" s="27"/>
      <c r="L46" s="27"/>
    </row>
    <row r="47" spans="2:12" s="1" customFormat="1" ht="12" customHeight="1" x14ac:dyDescent="0.2">
      <c r="B47" s="27"/>
      <c r="C47" s="22" t="s">
        <v>16</v>
      </c>
      <c r="L47" s="27"/>
    </row>
    <row r="48" spans="2:12" s="1" customFormat="1" ht="16.5" customHeight="1" x14ac:dyDescent="0.2">
      <c r="B48" s="27"/>
      <c r="E48" s="188" t="str">
        <f>E7</f>
        <v>Oprava trati v úseku Hlinsko v Čechách - Žďárec u Skutče</v>
      </c>
      <c r="F48" s="189"/>
      <c r="G48" s="189"/>
      <c r="H48" s="189"/>
      <c r="L48" s="27"/>
    </row>
    <row r="49" spans="2:47" s="1" customFormat="1" ht="12" customHeight="1" x14ac:dyDescent="0.2">
      <c r="B49" s="27"/>
      <c r="C49" s="22" t="s">
        <v>99</v>
      </c>
      <c r="L49" s="27"/>
    </row>
    <row r="50" spans="2:47" s="1" customFormat="1" ht="16.5" customHeight="1" x14ac:dyDescent="0.2">
      <c r="B50" s="27"/>
      <c r="E50" s="151" t="str">
        <f>E9</f>
        <v>PS 01 - Úprava zabezpečovacího zařízení</v>
      </c>
      <c r="F50" s="190"/>
      <c r="G50" s="190"/>
      <c r="H50" s="190"/>
      <c r="L50" s="27"/>
    </row>
    <row r="51" spans="2:47" s="1" customFormat="1" ht="6.95" customHeight="1" x14ac:dyDescent="0.2">
      <c r="B51" s="27"/>
      <c r="L51" s="27"/>
    </row>
    <row r="52" spans="2:47" s="1" customFormat="1" ht="12" customHeight="1" x14ac:dyDescent="0.2">
      <c r="B52" s="27"/>
      <c r="C52" s="22" t="s">
        <v>21</v>
      </c>
      <c r="F52" s="20" t="str">
        <f>F12</f>
        <v xml:space="preserve"> </v>
      </c>
      <c r="I52" s="22" t="s">
        <v>23</v>
      </c>
      <c r="J52" s="44" t="str">
        <f>IF(J12="","",J12)</f>
        <v>29. 3. 2023</v>
      </c>
      <c r="L52" s="27"/>
    </row>
    <row r="53" spans="2:47" s="1" customFormat="1" ht="6.95" customHeight="1" x14ac:dyDescent="0.2">
      <c r="B53" s="27"/>
      <c r="L53" s="27"/>
    </row>
    <row r="54" spans="2:47" s="1" customFormat="1" ht="15.2" customHeight="1" x14ac:dyDescent="0.2">
      <c r="B54" s="27"/>
      <c r="C54" s="22" t="s">
        <v>25</v>
      </c>
      <c r="F54" s="20" t="str">
        <f>E15</f>
        <v xml:space="preserve"> </v>
      </c>
      <c r="I54" s="22" t="s">
        <v>30</v>
      </c>
      <c r="J54" s="25" t="str">
        <f>E21</f>
        <v xml:space="preserve"> </v>
      </c>
      <c r="L54" s="27"/>
    </row>
    <row r="55" spans="2:47" s="1" customFormat="1" ht="15.2" customHeight="1" x14ac:dyDescent="0.2">
      <c r="B55" s="27"/>
      <c r="C55" s="22" t="s">
        <v>28</v>
      </c>
      <c r="F55" s="20" t="str">
        <f>IF(E18="","",E18)</f>
        <v>Vyplň údaj</v>
      </c>
      <c r="I55" s="22" t="s">
        <v>32</v>
      </c>
      <c r="J55" s="25" t="str">
        <f>E24</f>
        <v xml:space="preserve"> </v>
      </c>
      <c r="L55" s="27"/>
    </row>
    <row r="56" spans="2:47" s="1" customFormat="1" ht="10.35" customHeight="1" x14ac:dyDescent="0.2">
      <c r="B56" s="27"/>
      <c r="L56" s="27"/>
    </row>
    <row r="57" spans="2:47" s="1" customFormat="1" ht="29.25" customHeight="1" x14ac:dyDescent="0.2">
      <c r="B57" s="27"/>
      <c r="C57" s="91" t="s">
        <v>102</v>
      </c>
      <c r="D57" s="85"/>
      <c r="E57" s="85"/>
      <c r="F57" s="85"/>
      <c r="G57" s="85"/>
      <c r="H57" s="85"/>
      <c r="I57" s="85"/>
      <c r="J57" s="92" t="s">
        <v>103</v>
      </c>
      <c r="K57" s="85"/>
      <c r="L57" s="27"/>
    </row>
    <row r="58" spans="2:47" s="1" customFormat="1" ht="10.35" customHeight="1" x14ac:dyDescent="0.2">
      <c r="B58" s="27"/>
      <c r="L58" s="27"/>
    </row>
    <row r="59" spans="2:47" s="1" customFormat="1" ht="22.9" customHeight="1" x14ac:dyDescent="0.2">
      <c r="B59" s="27"/>
      <c r="C59" s="93" t="s">
        <v>67</v>
      </c>
      <c r="J59" s="58">
        <f>J79</f>
        <v>0</v>
      </c>
      <c r="L59" s="27"/>
      <c r="AU59" s="12" t="s">
        <v>104</v>
      </c>
    </row>
    <row r="60" spans="2:47" s="1" customFormat="1" ht="21.75" customHeight="1" x14ac:dyDescent="0.2">
      <c r="B60" s="27"/>
      <c r="L60" s="27"/>
    </row>
    <row r="61" spans="2:47" s="1" customFormat="1" ht="6.95" customHeight="1" x14ac:dyDescent="0.2"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27"/>
    </row>
    <row r="65" spans="2:65" s="1" customFormat="1" ht="6.95" customHeight="1" x14ac:dyDescent="0.2"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27"/>
    </row>
    <row r="66" spans="2:65" s="1" customFormat="1" ht="24.95" customHeight="1" x14ac:dyDescent="0.2">
      <c r="B66" s="27"/>
      <c r="C66" s="16" t="s">
        <v>105</v>
      </c>
      <c r="L66" s="27"/>
    </row>
    <row r="67" spans="2:65" s="1" customFormat="1" ht="6.95" customHeight="1" x14ac:dyDescent="0.2">
      <c r="B67" s="27"/>
      <c r="L67" s="27"/>
    </row>
    <row r="68" spans="2:65" s="1" customFormat="1" ht="12" customHeight="1" x14ac:dyDescent="0.2">
      <c r="B68" s="27"/>
      <c r="C68" s="22" t="s">
        <v>16</v>
      </c>
      <c r="L68" s="27"/>
    </row>
    <row r="69" spans="2:65" s="1" customFormat="1" ht="16.5" customHeight="1" x14ac:dyDescent="0.2">
      <c r="B69" s="27"/>
      <c r="E69" s="188" t="str">
        <f>E7</f>
        <v>Oprava trati v úseku Hlinsko v Čechách - Žďárec u Skutče</v>
      </c>
      <c r="F69" s="189"/>
      <c r="G69" s="189"/>
      <c r="H69" s="189"/>
      <c r="L69" s="27"/>
    </row>
    <row r="70" spans="2:65" s="1" customFormat="1" ht="12" customHeight="1" x14ac:dyDescent="0.2">
      <c r="B70" s="27"/>
      <c r="C70" s="22" t="s">
        <v>99</v>
      </c>
      <c r="L70" s="27"/>
    </row>
    <row r="71" spans="2:65" s="1" customFormat="1" ht="16.5" customHeight="1" x14ac:dyDescent="0.2">
      <c r="B71" s="27"/>
      <c r="E71" s="151" t="str">
        <f>E9</f>
        <v>PS 01 - Úprava zabezpečovacího zařízení</v>
      </c>
      <c r="F71" s="190"/>
      <c r="G71" s="190"/>
      <c r="H71" s="190"/>
      <c r="L71" s="27"/>
    </row>
    <row r="72" spans="2:65" s="1" customFormat="1" ht="6.95" customHeight="1" x14ac:dyDescent="0.2">
      <c r="B72" s="27"/>
      <c r="L72" s="27"/>
    </row>
    <row r="73" spans="2:65" s="1" customFormat="1" ht="12" customHeight="1" x14ac:dyDescent="0.2">
      <c r="B73" s="27"/>
      <c r="C73" s="22" t="s">
        <v>21</v>
      </c>
      <c r="F73" s="20" t="str">
        <f>F12</f>
        <v xml:space="preserve"> </v>
      </c>
      <c r="I73" s="22" t="s">
        <v>23</v>
      </c>
      <c r="J73" s="44" t="str">
        <f>IF(J12="","",J12)</f>
        <v>29. 3. 2023</v>
      </c>
      <c r="L73" s="27"/>
    </row>
    <row r="74" spans="2:65" s="1" customFormat="1" ht="6.95" customHeight="1" x14ac:dyDescent="0.2">
      <c r="B74" s="27"/>
      <c r="L74" s="27"/>
    </row>
    <row r="75" spans="2:65" s="1" customFormat="1" ht="15.2" customHeight="1" x14ac:dyDescent="0.2">
      <c r="B75" s="27"/>
      <c r="C75" s="22" t="s">
        <v>25</v>
      </c>
      <c r="F75" s="20" t="str">
        <f>E15</f>
        <v xml:space="preserve"> </v>
      </c>
      <c r="I75" s="22" t="s">
        <v>30</v>
      </c>
      <c r="J75" s="25" t="str">
        <f>E21</f>
        <v xml:space="preserve"> </v>
      </c>
      <c r="L75" s="27"/>
    </row>
    <row r="76" spans="2:65" s="1" customFormat="1" ht="15.2" customHeight="1" x14ac:dyDescent="0.2">
      <c r="B76" s="27"/>
      <c r="C76" s="22" t="s">
        <v>28</v>
      </c>
      <c r="F76" s="20" t="str">
        <f>IF(E18="","",E18)</f>
        <v>Vyplň údaj</v>
      </c>
      <c r="I76" s="22" t="s">
        <v>32</v>
      </c>
      <c r="J76" s="25" t="str">
        <f>E24</f>
        <v xml:space="preserve"> </v>
      </c>
      <c r="L76" s="27"/>
    </row>
    <row r="77" spans="2:65" s="1" customFormat="1" ht="10.35" customHeight="1" x14ac:dyDescent="0.2">
      <c r="B77" s="27"/>
      <c r="L77" s="27"/>
    </row>
    <row r="78" spans="2:65" s="8" customFormat="1" ht="29.25" customHeight="1" x14ac:dyDescent="0.2">
      <c r="B78" s="94"/>
      <c r="C78" s="95" t="s">
        <v>106</v>
      </c>
      <c r="D78" s="96" t="s">
        <v>54</v>
      </c>
      <c r="E78" s="96" t="s">
        <v>50</v>
      </c>
      <c r="F78" s="96" t="s">
        <v>51</v>
      </c>
      <c r="G78" s="96" t="s">
        <v>107</v>
      </c>
      <c r="H78" s="96" t="s">
        <v>108</v>
      </c>
      <c r="I78" s="96" t="s">
        <v>109</v>
      </c>
      <c r="J78" s="96" t="s">
        <v>103</v>
      </c>
      <c r="K78" s="97" t="s">
        <v>110</v>
      </c>
      <c r="L78" s="94"/>
      <c r="M78" s="51" t="s">
        <v>19</v>
      </c>
      <c r="N78" s="52" t="s">
        <v>39</v>
      </c>
      <c r="O78" s="52" t="s">
        <v>111</v>
      </c>
      <c r="P78" s="52" t="s">
        <v>112</v>
      </c>
      <c r="Q78" s="52" t="s">
        <v>113</v>
      </c>
      <c r="R78" s="52" t="s">
        <v>114</v>
      </c>
      <c r="S78" s="52" t="s">
        <v>115</v>
      </c>
      <c r="T78" s="53" t="s">
        <v>116</v>
      </c>
    </row>
    <row r="79" spans="2:65" s="1" customFormat="1" ht="22.9" customHeight="1" x14ac:dyDescent="0.25">
      <c r="B79" s="27"/>
      <c r="C79" s="56" t="s">
        <v>117</v>
      </c>
      <c r="J79" s="98">
        <f>BK79</f>
        <v>0</v>
      </c>
      <c r="L79" s="27"/>
      <c r="M79" s="54"/>
      <c r="N79" s="45"/>
      <c r="O79" s="45"/>
      <c r="P79" s="99">
        <f>SUM(P80:P85)</f>
        <v>0</v>
      </c>
      <c r="Q79" s="45"/>
      <c r="R79" s="99">
        <f>SUM(R80:R85)</f>
        <v>0</v>
      </c>
      <c r="S79" s="45"/>
      <c r="T79" s="100">
        <f>SUM(T80:T85)</f>
        <v>0</v>
      </c>
      <c r="AT79" s="12" t="s">
        <v>68</v>
      </c>
      <c r="AU79" s="12" t="s">
        <v>104</v>
      </c>
      <c r="BK79" s="101">
        <f>SUM(BK80:BK85)</f>
        <v>0</v>
      </c>
    </row>
    <row r="80" spans="2:65" s="1" customFormat="1" ht="16.5" customHeight="1" x14ac:dyDescent="0.2">
      <c r="B80" s="27"/>
      <c r="C80" s="102" t="s">
        <v>77</v>
      </c>
      <c r="D80" s="102" t="s">
        <v>118</v>
      </c>
      <c r="E80" s="103" t="s">
        <v>119</v>
      </c>
      <c r="F80" s="104" t="s">
        <v>120</v>
      </c>
      <c r="G80" s="105" t="s">
        <v>121</v>
      </c>
      <c r="H80" s="106">
        <v>42</v>
      </c>
      <c r="I80" s="107"/>
      <c r="J80" s="108">
        <f>ROUND(I80*H80,2)</f>
        <v>0</v>
      </c>
      <c r="K80" s="104" t="s">
        <v>122</v>
      </c>
      <c r="L80" s="27"/>
      <c r="M80" s="109" t="s">
        <v>19</v>
      </c>
      <c r="N80" s="110" t="s">
        <v>40</v>
      </c>
      <c r="P80" s="111">
        <f>O80*H80</f>
        <v>0</v>
      </c>
      <c r="Q80" s="111">
        <v>0</v>
      </c>
      <c r="R80" s="111">
        <f>Q80*H80</f>
        <v>0</v>
      </c>
      <c r="S80" s="111">
        <v>0</v>
      </c>
      <c r="T80" s="112">
        <f>S80*H80</f>
        <v>0</v>
      </c>
      <c r="AR80" s="113" t="s">
        <v>123</v>
      </c>
      <c r="AT80" s="113" t="s">
        <v>118</v>
      </c>
      <c r="AU80" s="113" t="s">
        <v>69</v>
      </c>
      <c r="AY80" s="12" t="s">
        <v>124</v>
      </c>
      <c r="BE80" s="114">
        <f>IF(N80="základní",J80,0)</f>
        <v>0</v>
      </c>
      <c r="BF80" s="114">
        <f>IF(N80="snížená",J80,0)</f>
        <v>0</v>
      </c>
      <c r="BG80" s="114">
        <f>IF(N80="zákl. přenesená",J80,0)</f>
        <v>0</v>
      </c>
      <c r="BH80" s="114">
        <f>IF(N80="sníž. přenesená",J80,0)</f>
        <v>0</v>
      </c>
      <c r="BI80" s="114">
        <f>IF(N80="nulová",J80,0)</f>
        <v>0</v>
      </c>
      <c r="BJ80" s="12" t="s">
        <v>77</v>
      </c>
      <c r="BK80" s="114">
        <f>ROUND(I80*H80,2)</f>
        <v>0</v>
      </c>
      <c r="BL80" s="12" t="s">
        <v>123</v>
      </c>
      <c r="BM80" s="113" t="s">
        <v>79</v>
      </c>
    </row>
    <row r="81" spans="2:65" s="1" customFormat="1" ht="19.5" x14ac:dyDescent="0.2">
      <c r="B81" s="27"/>
      <c r="D81" s="115" t="s">
        <v>125</v>
      </c>
      <c r="F81" s="116" t="s">
        <v>126</v>
      </c>
      <c r="I81" s="117"/>
      <c r="L81" s="27"/>
      <c r="M81" s="118"/>
      <c r="T81" s="48"/>
      <c r="AT81" s="12" t="s">
        <v>125</v>
      </c>
      <c r="AU81" s="12" t="s">
        <v>69</v>
      </c>
    </row>
    <row r="82" spans="2:65" s="1" customFormat="1" ht="24.2" customHeight="1" x14ac:dyDescent="0.2">
      <c r="B82" s="27"/>
      <c r="C82" s="102" t="s">
        <v>79</v>
      </c>
      <c r="D82" s="102" t="s">
        <v>118</v>
      </c>
      <c r="E82" s="103" t="s">
        <v>127</v>
      </c>
      <c r="F82" s="104" t="s">
        <v>128</v>
      </c>
      <c r="G82" s="105" t="s">
        <v>121</v>
      </c>
      <c r="H82" s="106">
        <v>42</v>
      </c>
      <c r="I82" s="107"/>
      <c r="J82" s="108">
        <f>ROUND(I82*H82,2)</f>
        <v>0</v>
      </c>
      <c r="K82" s="104" t="s">
        <v>122</v>
      </c>
      <c r="L82" s="27"/>
      <c r="M82" s="109" t="s">
        <v>19</v>
      </c>
      <c r="N82" s="110" t="s">
        <v>40</v>
      </c>
      <c r="P82" s="111">
        <f>O82*H82</f>
        <v>0</v>
      </c>
      <c r="Q82" s="111">
        <v>0</v>
      </c>
      <c r="R82" s="111">
        <f>Q82*H82</f>
        <v>0</v>
      </c>
      <c r="S82" s="111">
        <v>0</v>
      </c>
      <c r="T82" s="112">
        <f>S82*H82</f>
        <v>0</v>
      </c>
      <c r="AR82" s="113" t="s">
        <v>123</v>
      </c>
      <c r="AT82" s="113" t="s">
        <v>118</v>
      </c>
      <c r="AU82" s="113" t="s">
        <v>69</v>
      </c>
      <c r="AY82" s="12" t="s">
        <v>124</v>
      </c>
      <c r="BE82" s="114">
        <f>IF(N82="základní",J82,0)</f>
        <v>0</v>
      </c>
      <c r="BF82" s="114">
        <f>IF(N82="snížená",J82,0)</f>
        <v>0</v>
      </c>
      <c r="BG82" s="114">
        <f>IF(N82="zákl. přenesená",J82,0)</f>
        <v>0</v>
      </c>
      <c r="BH82" s="114">
        <f>IF(N82="sníž. přenesená",J82,0)</f>
        <v>0</v>
      </c>
      <c r="BI82" s="114">
        <f>IF(N82="nulová",J82,0)</f>
        <v>0</v>
      </c>
      <c r="BJ82" s="12" t="s">
        <v>77</v>
      </c>
      <c r="BK82" s="114">
        <f>ROUND(I82*H82,2)</f>
        <v>0</v>
      </c>
      <c r="BL82" s="12" t="s">
        <v>123</v>
      </c>
      <c r="BM82" s="113" t="s">
        <v>123</v>
      </c>
    </row>
    <row r="83" spans="2:65" s="1" customFormat="1" ht="29.25" x14ac:dyDescent="0.2">
      <c r="B83" s="27"/>
      <c r="D83" s="115" t="s">
        <v>125</v>
      </c>
      <c r="F83" s="116" t="s">
        <v>129</v>
      </c>
      <c r="I83" s="117"/>
      <c r="L83" s="27"/>
      <c r="M83" s="118"/>
      <c r="T83" s="48"/>
      <c r="AT83" s="12" t="s">
        <v>125</v>
      </c>
      <c r="AU83" s="12" t="s">
        <v>69</v>
      </c>
    </row>
    <row r="84" spans="2:65" s="1" customFormat="1" ht="16.5" customHeight="1" x14ac:dyDescent="0.2">
      <c r="B84" s="27"/>
      <c r="C84" s="102" t="s">
        <v>130</v>
      </c>
      <c r="D84" s="102" t="s">
        <v>118</v>
      </c>
      <c r="E84" s="103" t="s">
        <v>131</v>
      </c>
      <c r="F84" s="104" t="s">
        <v>75</v>
      </c>
      <c r="G84" s="105" t="s">
        <v>132</v>
      </c>
      <c r="H84" s="106">
        <v>1</v>
      </c>
      <c r="I84" s="107"/>
      <c r="J84" s="108">
        <f>ROUND(I84*H84,2)</f>
        <v>0</v>
      </c>
      <c r="K84" s="104" t="s">
        <v>19</v>
      </c>
      <c r="L84" s="27"/>
      <c r="M84" s="109" t="s">
        <v>19</v>
      </c>
      <c r="N84" s="110" t="s">
        <v>40</v>
      </c>
      <c r="P84" s="111">
        <f>O84*H84</f>
        <v>0</v>
      </c>
      <c r="Q84" s="111">
        <v>0</v>
      </c>
      <c r="R84" s="111">
        <f>Q84*H84</f>
        <v>0</v>
      </c>
      <c r="S84" s="111">
        <v>0</v>
      </c>
      <c r="T84" s="112">
        <f>S84*H84</f>
        <v>0</v>
      </c>
      <c r="AR84" s="113" t="s">
        <v>123</v>
      </c>
      <c r="AT84" s="113" t="s">
        <v>118</v>
      </c>
      <c r="AU84" s="113" t="s">
        <v>69</v>
      </c>
      <c r="AY84" s="12" t="s">
        <v>124</v>
      </c>
      <c r="BE84" s="114">
        <f>IF(N84="základní",J84,0)</f>
        <v>0</v>
      </c>
      <c r="BF84" s="114">
        <f>IF(N84="snížená",J84,0)</f>
        <v>0</v>
      </c>
      <c r="BG84" s="114">
        <f>IF(N84="zákl. přenesená",J84,0)</f>
        <v>0</v>
      </c>
      <c r="BH84" s="114">
        <f>IF(N84="sníž. přenesená",J84,0)</f>
        <v>0</v>
      </c>
      <c r="BI84" s="114">
        <f>IF(N84="nulová",J84,0)</f>
        <v>0</v>
      </c>
      <c r="BJ84" s="12" t="s">
        <v>77</v>
      </c>
      <c r="BK84" s="114">
        <f>ROUND(I84*H84,2)</f>
        <v>0</v>
      </c>
      <c r="BL84" s="12" t="s">
        <v>123</v>
      </c>
      <c r="BM84" s="113" t="s">
        <v>133</v>
      </c>
    </row>
    <row r="85" spans="2:65" s="1" customFormat="1" ht="48.75" x14ac:dyDescent="0.2">
      <c r="B85" s="27"/>
      <c r="D85" s="115" t="s">
        <v>125</v>
      </c>
      <c r="F85" s="116" t="s">
        <v>134</v>
      </c>
      <c r="I85" s="117"/>
      <c r="L85" s="27"/>
      <c r="M85" s="119"/>
      <c r="N85" s="120"/>
      <c r="O85" s="120"/>
      <c r="P85" s="120"/>
      <c r="Q85" s="120"/>
      <c r="R85" s="120"/>
      <c r="S85" s="120"/>
      <c r="T85" s="121"/>
      <c r="AT85" s="12" t="s">
        <v>125</v>
      </c>
      <c r="AU85" s="12" t="s">
        <v>69</v>
      </c>
    </row>
    <row r="86" spans="2:65" s="1" customFormat="1" ht="6.95" customHeight="1" x14ac:dyDescent="0.2"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27"/>
    </row>
  </sheetData>
  <sheetProtection algorithmName="SHA-512" hashValue="PMsW6oWnlZxcm+yt8NKDm1n3FOw0Ov2bUb67ZHOSW9n3RSF7oWN3EePgvh25Z5asKxHAEnAtQnQt7Wc5GHjnUg==" saltValue="nBo8+EmhJFBbxvoGnjTEqDqrO1B78K1hVlgbjeuzo767feZN6VrU3GVyS0fO8qOIfpDiFAU74/B2oQzXerBXnA==" spinCount="100000" sheet="1" objects="1" scenarios="1" formatColumns="0" formatRows="0" autoFilter="0"/>
  <autoFilter ref="C78:K85" xr:uid="{00000000-0009-0000-0000-000001000000}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511"/>
  <sheetViews>
    <sheetView showGridLines="0" workbookViewId="0"/>
  </sheetViews>
  <sheetFormatPr defaultRowHeight="12.7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AT2" s="12" t="s">
        <v>82</v>
      </c>
    </row>
    <row r="3" spans="2:46" ht="6.95" hidden="1" customHeight="1" x14ac:dyDescent="0.2">
      <c r="B3" s="13"/>
      <c r="C3" s="14"/>
      <c r="D3" s="14"/>
      <c r="E3" s="14"/>
      <c r="F3" s="14"/>
      <c r="G3" s="14"/>
      <c r="H3" s="14"/>
      <c r="I3" s="14"/>
      <c r="J3" s="14"/>
      <c r="K3" s="14"/>
      <c r="L3" s="15"/>
      <c r="AT3" s="12" t="s">
        <v>79</v>
      </c>
    </row>
    <row r="4" spans="2:46" ht="24.95" hidden="1" customHeight="1" x14ac:dyDescent="0.2">
      <c r="B4" s="15"/>
      <c r="D4" s="16" t="s">
        <v>98</v>
      </c>
      <c r="L4" s="15"/>
      <c r="M4" s="80" t="s">
        <v>10</v>
      </c>
      <c r="AT4" s="12" t="s">
        <v>4</v>
      </c>
    </row>
    <row r="5" spans="2:46" ht="6.95" hidden="1" customHeight="1" x14ac:dyDescent="0.2">
      <c r="B5" s="15"/>
      <c r="L5" s="15"/>
    </row>
    <row r="6" spans="2:46" ht="12" hidden="1" customHeight="1" x14ac:dyDescent="0.2">
      <c r="B6" s="15"/>
      <c r="D6" s="22" t="s">
        <v>16</v>
      </c>
      <c r="L6" s="15"/>
    </row>
    <row r="7" spans="2:46" ht="16.5" hidden="1" customHeight="1" x14ac:dyDescent="0.2">
      <c r="B7" s="15"/>
      <c r="E7" s="188" t="str">
        <f>'Rekapitulace stavby'!K6</f>
        <v>Oprava trati v úseku Hlinsko v Čechách - Žďárec u Skutče</v>
      </c>
      <c r="F7" s="189"/>
      <c r="G7" s="189"/>
      <c r="H7" s="189"/>
      <c r="L7" s="15"/>
    </row>
    <row r="8" spans="2:46" s="1" customFormat="1" ht="12" hidden="1" customHeight="1" x14ac:dyDescent="0.2">
      <c r="B8" s="27"/>
      <c r="D8" s="22" t="s">
        <v>99</v>
      </c>
      <c r="L8" s="27"/>
    </row>
    <row r="9" spans="2:46" s="1" customFormat="1" ht="16.5" hidden="1" customHeight="1" x14ac:dyDescent="0.2">
      <c r="B9" s="27"/>
      <c r="E9" s="151" t="s">
        <v>135</v>
      </c>
      <c r="F9" s="190"/>
      <c r="G9" s="190"/>
      <c r="H9" s="190"/>
      <c r="L9" s="27"/>
    </row>
    <row r="10" spans="2:46" s="1" customFormat="1" ht="11.25" hidden="1" x14ac:dyDescent="0.2">
      <c r="B10" s="27"/>
      <c r="L10" s="27"/>
    </row>
    <row r="11" spans="2:46" s="1" customFormat="1" ht="12" hidden="1" customHeight="1" x14ac:dyDescent="0.2">
      <c r="B11" s="27"/>
      <c r="D11" s="22" t="s">
        <v>18</v>
      </c>
      <c r="F11" s="20" t="s">
        <v>19</v>
      </c>
      <c r="I11" s="22" t="s">
        <v>20</v>
      </c>
      <c r="J11" s="20" t="s">
        <v>19</v>
      </c>
      <c r="L11" s="27"/>
    </row>
    <row r="12" spans="2:46" s="1" customFormat="1" ht="12" hidden="1" customHeight="1" x14ac:dyDescent="0.2">
      <c r="B12" s="27"/>
      <c r="D12" s="22" t="s">
        <v>21</v>
      </c>
      <c r="F12" s="20" t="s">
        <v>22</v>
      </c>
      <c r="I12" s="22" t="s">
        <v>23</v>
      </c>
      <c r="J12" s="44" t="str">
        <f>'Rekapitulace stavby'!AN8</f>
        <v>29. 3. 2023</v>
      </c>
      <c r="L12" s="27"/>
    </row>
    <row r="13" spans="2:46" s="1" customFormat="1" ht="10.9" hidden="1" customHeight="1" x14ac:dyDescent="0.2">
      <c r="B13" s="27"/>
      <c r="L13" s="27"/>
    </row>
    <row r="14" spans="2:46" s="1" customFormat="1" ht="12" hidden="1" customHeight="1" x14ac:dyDescent="0.2">
      <c r="B14" s="27"/>
      <c r="D14" s="22" t="s">
        <v>25</v>
      </c>
      <c r="I14" s="22" t="s">
        <v>26</v>
      </c>
      <c r="J14" s="20" t="str">
        <f>IF('Rekapitulace stavby'!AN10="","",'Rekapitulace stavby'!AN10)</f>
        <v/>
      </c>
      <c r="L14" s="27"/>
    </row>
    <row r="15" spans="2:46" s="1" customFormat="1" ht="18" hidden="1" customHeight="1" x14ac:dyDescent="0.2">
      <c r="B15" s="27"/>
      <c r="E15" s="20" t="str">
        <f>IF('Rekapitulace stavby'!E11="","",'Rekapitulace stavby'!E11)</f>
        <v xml:space="preserve"> </v>
      </c>
      <c r="I15" s="22" t="s">
        <v>27</v>
      </c>
      <c r="J15" s="20" t="str">
        <f>IF('Rekapitulace stavby'!AN11="","",'Rekapitulace stavby'!AN11)</f>
        <v/>
      </c>
      <c r="L15" s="27"/>
    </row>
    <row r="16" spans="2:46" s="1" customFormat="1" ht="6.95" hidden="1" customHeight="1" x14ac:dyDescent="0.2">
      <c r="B16" s="27"/>
      <c r="L16" s="27"/>
    </row>
    <row r="17" spans="2:12" s="1" customFormat="1" ht="12" hidden="1" customHeight="1" x14ac:dyDescent="0.2">
      <c r="B17" s="27"/>
      <c r="D17" s="22" t="s">
        <v>28</v>
      </c>
      <c r="I17" s="22" t="s">
        <v>26</v>
      </c>
      <c r="J17" s="23" t="str">
        <f>'Rekapitulace stavby'!AN13</f>
        <v>Vyplň údaj</v>
      </c>
      <c r="L17" s="27"/>
    </row>
    <row r="18" spans="2:12" s="1" customFormat="1" ht="18" hidden="1" customHeight="1" x14ac:dyDescent="0.2">
      <c r="B18" s="27"/>
      <c r="E18" s="191" t="str">
        <f>'Rekapitulace stavby'!E14</f>
        <v>Vyplň údaj</v>
      </c>
      <c r="F18" s="172"/>
      <c r="G18" s="172"/>
      <c r="H18" s="172"/>
      <c r="I18" s="22" t="s">
        <v>27</v>
      </c>
      <c r="J18" s="23" t="str">
        <f>'Rekapitulace stavby'!AN14</f>
        <v>Vyplň údaj</v>
      </c>
      <c r="L18" s="27"/>
    </row>
    <row r="19" spans="2:12" s="1" customFormat="1" ht="6.95" hidden="1" customHeight="1" x14ac:dyDescent="0.2">
      <c r="B19" s="27"/>
      <c r="L19" s="27"/>
    </row>
    <row r="20" spans="2:12" s="1" customFormat="1" ht="12" hidden="1" customHeight="1" x14ac:dyDescent="0.2">
      <c r="B20" s="27"/>
      <c r="D20" s="22" t="s">
        <v>30</v>
      </c>
      <c r="I20" s="22" t="s">
        <v>26</v>
      </c>
      <c r="J20" s="20" t="str">
        <f>IF('Rekapitulace stavby'!AN16="","",'Rekapitulace stavby'!AN16)</f>
        <v/>
      </c>
      <c r="L20" s="27"/>
    </row>
    <row r="21" spans="2:12" s="1" customFormat="1" ht="18" hidden="1" customHeight="1" x14ac:dyDescent="0.2">
      <c r="B21" s="27"/>
      <c r="E21" s="20" t="str">
        <f>IF('Rekapitulace stavby'!E17="","",'Rekapitulace stavby'!E17)</f>
        <v xml:space="preserve"> </v>
      </c>
      <c r="I21" s="22" t="s">
        <v>27</v>
      </c>
      <c r="J21" s="20" t="str">
        <f>IF('Rekapitulace stavby'!AN17="","",'Rekapitulace stavby'!AN17)</f>
        <v/>
      </c>
      <c r="L21" s="27"/>
    </row>
    <row r="22" spans="2:12" s="1" customFormat="1" ht="6.95" hidden="1" customHeight="1" x14ac:dyDescent="0.2">
      <c r="B22" s="27"/>
      <c r="L22" s="27"/>
    </row>
    <row r="23" spans="2:12" s="1" customFormat="1" ht="12" hidden="1" customHeight="1" x14ac:dyDescent="0.2">
      <c r="B23" s="27"/>
      <c r="D23" s="22" t="s">
        <v>32</v>
      </c>
      <c r="I23" s="22" t="s">
        <v>26</v>
      </c>
      <c r="J23" s="20" t="str">
        <f>IF('Rekapitulace stavby'!AN19="","",'Rekapitulace stavby'!AN19)</f>
        <v/>
      </c>
      <c r="L23" s="27"/>
    </row>
    <row r="24" spans="2:12" s="1" customFormat="1" ht="18" hidden="1" customHeight="1" x14ac:dyDescent="0.2">
      <c r="B24" s="27"/>
      <c r="E24" s="20" t="str">
        <f>IF('Rekapitulace stavby'!E20="","",'Rekapitulace stavby'!E20)</f>
        <v xml:space="preserve"> </v>
      </c>
      <c r="I24" s="22" t="s">
        <v>27</v>
      </c>
      <c r="J24" s="20" t="str">
        <f>IF('Rekapitulace stavby'!AN20="","",'Rekapitulace stavby'!AN20)</f>
        <v/>
      </c>
      <c r="L24" s="27"/>
    </row>
    <row r="25" spans="2:12" s="1" customFormat="1" ht="6.95" hidden="1" customHeight="1" x14ac:dyDescent="0.2">
      <c r="B25" s="27"/>
      <c r="L25" s="27"/>
    </row>
    <row r="26" spans="2:12" s="1" customFormat="1" ht="12" hidden="1" customHeight="1" x14ac:dyDescent="0.2">
      <c r="B26" s="27"/>
      <c r="D26" s="22" t="s">
        <v>33</v>
      </c>
      <c r="L26" s="27"/>
    </row>
    <row r="27" spans="2:12" s="7" customFormat="1" ht="16.5" hidden="1" customHeight="1" x14ac:dyDescent="0.2">
      <c r="B27" s="81"/>
      <c r="E27" s="177" t="s">
        <v>19</v>
      </c>
      <c r="F27" s="177"/>
      <c r="G27" s="177"/>
      <c r="H27" s="177"/>
      <c r="L27" s="81"/>
    </row>
    <row r="28" spans="2:12" s="1" customFormat="1" ht="6.95" hidden="1" customHeight="1" x14ac:dyDescent="0.2">
      <c r="B28" s="27"/>
      <c r="L28" s="27"/>
    </row>
    <row r="29" spans="2:12" s="1" customFormat="1" ht="6.95" hidden="1" customHeight="1" x14ac:dyDescent="0.2">
      <c r="B29" s="27"/>
      <c r="D29" s="45"/>
      <c r="E29" s="45"/>
      <c r="F29" s="45"/>
      <c r="G29" s="45"/>
      <c r="H29" s="45"/>
      <c r="I29" s="45"/>
      <c r="J29" s="45"/>
      <c r="K29" s="45"/>
      <c r="L29" s="27"/>
    </row>
    <row r="30" spans="2:12" s="1" customFormat="1" ht="25.35" hidden="1" customHeight="1" x14ac:dyDescent="0.2">
      <c r="B30" s="27"/>
      <c r="D30" s="82" t="s">
        <v>35</v>
      </c>
      <c r="J30" s="58">
        <f>ROUND(J89, 2)</f>
        <v>0</v>
      </c>
      <c r="L30" s="27"/>
    </row>
    <row r="31" spans="2:12" s="1" customFormat="1" ht="6.95" hidden="1" customHeight="1" x14ac:dyDescent="0.2">
      <c r="B31" s="27"/>
      <c r="D31" s="45"/>
      <c r="E31" s="45"/>
      <c r="F31" s="45"/>
      <c r="G31" s="45"/>
      <c r="H31" s="45"/>
      <c r="I31" s="45"/>
      <c r="J31" s="45"/>
      <c r="K31" s="45"/>
      <c r="L31" s="27"/>
    </row>
    <row r="32" spans="2:12" s="1" customFormat="1" ht="14.45" hidden="1" customHeight="1" x14ac:dyDescent="0.2">
      <c r="B32" s="27"/>
      <c r="F32" s="30" t="s">
        <v>37</v>
      </c>
      <c r="I32" s="30" t="s">
        <v>36</v>
      </c>
      <c r="J32" s="30" t="s">
        <v>38</v>
      </c>
      <c r="L32" s="27"/>
    </row>
    <row r="33" spans="2:12" s="1" customFormat="1" ht="14.45" hidden="1" customHeight="1" x14ac:dyDescent="0.2">
      <c r="B33" s="27"/>
      <c r="D33" s="47" t="s">
        <v>39</v>
      </c>
      <c r="E33" s="22" t="s">
        <v>40</v>
      </c>
      <c r="F33" s="83">
        <f>ROUND((SUM(BE89:BE510)),  2)</f>
        <v>0</v>
      </c>
      <c r="I33" s="84">
        <v>0.21</v>
      </c>
      <c r="J33" s="83">
        <f>ROUND(((SUM(BE89:BE510))*I33),  2)</f>
        <v>0</v>
      </c>
      <c r="L33" s="27"/>
    </row>
    <row r="34" spans="2:12" s="1" customFormat="1" ht="14.45" hidden="1" customHeight="1" x14ac:dyDescent="0.2">
      <c r="B34" s="27"/>
      <c r="E34" s="22" t="s">
        <v>41</v>
      </c>
      <c r="F34" s="83">
        <f>ROUND((SUM(BF89:BF510)),  2)</f>
        <v>0</v>
      </c>
      <c r="I34" s="84">
        <v>0.15</v>
      </c>
      <c r="J34" s="83">
        <f>ROUND(((SUM(BF89:BF510))*I34),  2)</f>
        <v>0</v>
      </c>
      <c r="L34" s="27"/>
    </row>
    <row r="35" spans="2:12" s="1" customFormat="1" ht="14.45" hidden="1" customHeight="1" x14ac:dyDescent="0.2">
      <c r="B35" s="27"/>
      <c r="E35" s="22" t="s">
        <v>42</v>
      </c>
      <c r="F35" s="83">
        <f>ROUND((SUM(BG89:BG510)),  2)</f>
        <v>0</v>
      </c>
      <c r="I35" s="84">
        <v>0.21</v>
      </c>
      <c r="J35" s="83">
        <f>0</f>
        <v>0</v>
      </c>
      <c r="L35" s="27"/>
    </row>
    <row r="36" spans="2:12" s="1" customFormat="1" ht="14.45" hidden="1" customHeight="1" x14ac:dyDescent="0.2">
      <c r="B36" s="27"/>
      <c r="E36" s="22" t="s">
        <v>43</v>
      </c>
      <c r="F36" s="83">
        <f>ROUND((SUM(BH89:BH510)),  2)</f>
        <v>0</v>
      </c>
      <c r="I36" s="84">
        <v>0.15</v>
      </c>
      <c r="J36" s="83">
        <f>0</f>
        <v>0</v>
      </c>
      <c r="L36" s="27"/>
    </row>
    <row r="37" spans="2:12" s="1" customFormat="1" ht="14.45" hidden="1" customHeight="1" x14ac:dyDescent="0.2">
      <c r="B37" s="27"/>
      <c r="E37" s="22" t="s">
        <v>44</v>
      </c>
      <c r="F37" s="83">
        <f>ROUND((SUM(BI89:BI510)),  2)</f>
        <v>0</v>
      </c>
      <c r="I37" s="84">
        <v>0</v>
      </c>
      <c r="J37" s="83">
        <f>0</f>
        <v>0</v>
      </c>
      <c r="L37" s="27"/>
    </row>
    <row r="38" spans="2:12" s="1" customFormat="1" ht="6.95" hidden="1" customHeight="1" x14ac:dyDescent="0.2">
      <c r="B38" s="27"/>
      <c r="L38" s="27"/>
    </row>
    <row r="39" spans="2:12" s="1" customFormat="1" ht="25.35" hidden="1" customHeight="1" x14ac:dyDescent="0.2">
      <c r="B39" s="27"/>
      <c r="C39" s="85"/>
      <c r="D39" s="86" t="s">
        <v>45</v>
      </c>
      <c r="E39" s="49"/>
      <c r="F39" s="49"/>
      <c r="G39" s="87" t="s">
        <v>46</v>
      </c>
      <c r="H39" s="88" t="s">
        <v>47</v>
      </c>
      <c r="I39" s="49"/>
      <c r="J39" s="89">
        <f>SUM(J30:J37)</f>
        <v>0</v>
      </c>
      <c r="K39" s="90"/>
      <c r="L39" s="27"/>
    </row>
    <row r="40" spans="2:12" s="1" customFormat="1" ht="14.45" hidden="1" customHeight="1" x14ac:dyDescent="0.2"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27"/>
    </row>
    <row r="41" spans="2:12" ht="11.25" hidden="1" x14ac:dyDescent="0.2"/>
    <row r="42" spans="2:12" ht="11.25" hidden="1" x14ac:dyDescent="0.2"/>
    <row r="43" spans="2:12" ht="11.25" hidden="1" x14ac:dyDescent="0.2"/>
    <row r="44" spans="2:12" s="1" customFormat="1" ht="6.95" customHeight="1" x14ac:dyDescent="0.2">
      <c r="B44" s="38"/>
      <c r="C44" s="39"/>
      <c r="D44" s="39"/>
      <c r="E44" s="39"/>
      <c r="F44" s="39"/>
      <c r="G44" s="39"/>
      <c r="H44" s="39"/>
      <c r="I44" s="39"/>
      <c r="J44" s="39"/>
      <c r="K44" s="39"/>
      <c r="L44" s="27"/>
    </row>
    <row r="45" spans="2:12" s="1" customFormat="1" ht="24.95" customHeight="1" x14ac:dyDescent="0.2">
      <c r="B45" s="27"/>
      <c r="C45" s="16" t="s">
        <v>101</v>
      </c>
      <c r="L45" s="27"/>
    </row>
    <row r="46" spans="2:12" s="1" customFormat="1" ht="6.95" customHeight="1" x14ac:dyDescent="0.2">
      <c r="B46" s="27"/>
      <c r="L46" s="27"/>
    </row>
    <row r="47" spans="2:12" s="1" customFormat="1" ht="12" customHeight="1" x14ac:dyDescent="0.2">
      <c r="B47" s="27"/>
      <c r="C47" s="22" t="s">
        <v>16</v>
      </c>
      <c r="L47" s="27"/>
    </row>
    <row r="48" spans="2:12" s="1" customFormat="1" ht="16.5" customHeight="1" x14ac:dyDescent="0.2">
      <c r="B48" s="27"/>
      <c r="E48" s="188" t="str">
        <f>E7</f>
        <v>Oprava trati v úseku Hlinsko v Čechách - Žďárec u Skutče</v>
      </c>
      <c r="F48" s="189"/>
      <c r="G48" s="189"/>
      <c r="H48" s="189"/>
      <c r="L48" s="27"/>
    </row>
    <row r="49" spans="2:47" s="1" customFormat="1" ht="12" customHeight="1" x14ac:dyDescent="0.2">
      <c r="B49" s="27"/>
      <c r="C49" s="22" t="s">
        <v>99</v>
      </c>
      <c r="L49" s="27"/>
    </row>
    <row r="50" spans="2:47" s="1" customFormat="1" ht="16.5" customHeight="1" x14ac:dyDescent="0.2">
      <c r="B50" s="27"/>
      <c r="E50" s="151" t="str">
        <f>E9</f>
        <v>SO 01 - Výměna  pražců dřevěných za betonové, výměna kolejnic, úprava BK a GPK</v>
      </c>
      <c r="F50" s="190"/>
      <c r="G50" s="190"/>
      <c r="H50" s="190"/>
      <c r="L50" s="27"/>
    </row>
    <row r="51" spans="2:47" s="1" customFormat="1" ht="6.95" customHeight="1" x14ac:dyDescent="0.2">
      <c r="B51" s="27"/>
      <c r="L51" s="27"/>
    </row>
    <row r="52" spans="2:47" s="1" customFormat="1" ht="12" customHeight="1" x14ac:dyDescent="0.2">
      <c r="B52" s="27"/>
      <c r="C52" s="22" t="s">
        <v>21</v>
      </c>
      <c r="F52" s="20" t="str">
        <f>F12</f>
        <v xml:space="preserve"> </v>
      </c>
      <c r="I52" s="22" t="s">
        <v>23</v>
      </c>
      <c r="J52" s="44" t="str">
        <f>IF(J12="","",J12)</f>
        <v>29. 3. 2023</v>
      </c>
      <c r="L52" s="27"/>
    </row>
    <row r="53" spans="2:47" s="1" customFormat="1" ht="6.95" customHeight="1" x14ac:dyDescent="0.2">
      <c r="B53" s="27"/>
      <c r="L53" s="27"/>
    </row>
    <row r="54" spans="2:47" s="1" customFormat="1" ht="15.2" customHeight="1" x14ac:dyDescent="0.2">
      <c r="B54" s="27"/>
      <c r="C54" s="22" t="s">
        <v>25</v>
      </c>
      <c r="F54" s="20" t="str">
        <f>E15</f>
        <v xml:space="preserve"> </v>
      </c>
      <c r="I54" s="22" t="s">
        <v>30</v>
      </c>
      <c r="J54" s="25" t="str">
        <f>E21</f>
        <v xml:space="preserve"> </v>
      </c>
      <c r="L54" s="27"/>
    </row>
    <row r="55" spans="2:47" s="1" customFormat="1" ht="15.2" customHeight="1" x14ac:dyDescent="0.2">
      <c r="B55" s="27"/>
      <c r="C55" s="22" t="s">
        <v>28</v>
      </c>
      <c r="F55" s="20" t="str">
        <f>IF(E18="","",E18)</f>
        <v>Vyplň údaj</v>
      </c>
      <c r="I55" s="22" t="s">
        <v>32</v>
      </c>
      <c r="J55" s="25" t="str">
        <f>E24</f>
        <v xml:space="preserve"> </v>
      </c>
      <c r="L55" s="27"/>
    </row>
    <row r="56" spans="2:47" s="1" customFormat="1" ht="10.35" customHeight="1" x14ac:dyDescent="0.2">
      <c r="B56" s="27"/>
      <c r="L56" s="27"/>
    </row>
    <row r="57" spans="2:47" s="1" customFormat="1" ht="29.25" customHeight="1" x14ac:dyDescent="0.2">
      <c r="B57" s="27"/>
      <c r="C57" s="91" t="s">
        <v>102</v>
      </c>
      <c r="D57" s="85"/>
      <c r="E57" s="85"/>
      <c r="F57" s="85"/>
      <c r="G57" s="85"/>
      <c r="H57" s="85"/>
      <c r="I57" s="85"/>
      <c r="J57" s="92" t="s">
        <v>103</v>
      </c>
      <c r="K57" s="85"/>
      <c r="L57" s="27"/>
    </row>
    <row r="58" spans="2:47" s="1" customFormat="1" ht="10.35" customHeight="1" x14ac:dyDescent="0.2">
      <c r="B58" s="27"/>
      <c r="L58" s="27"/>
    </row>
    <row r="59" spans="2:47" s="1" customFormat="1" ht="22.9" customHeight="1" x14ac:dyDescent="0.2">
      <c r="B59" s="27"/>
      <c r="C59" s="93" t="s">
        <v>67</v>
      </c>
      <c r="J59" s="58">
        <f>J89</f>
        <v>0</v>
      </c>
      <c r="L59" s="27"/>
      <c r="AU59" s="12" t="s">
        <v>104</v>
      </c>
    </row>
    <row r="60" spans="2:47" s="9" customFormat="1" ht="24.95" customHeight="1" x14ac:dyDescent="0.2">
      <c r="B60" s="122"/>
      <c r="D60" s="123" t="s">
        <v>136</v>
      </c>
      <c r="E60" s="124"/>
      <c r="F60" s="124"/>
      <c r="G60" s="124"/>
      <c r="H60" s="124"/>
      <c r="I60" s="124"/>
      <c r="J60" s="125">
        <f>J90</f>
        <v>0</v>
      </c>
      <c r="L60" s="122"/>
    </row>
    <row r="61" spans="2:47" s="9" customFormat="1" ht="24.95" customHeight="1" x14ac:dyDescent="0.2">
      <c r="B61" s="122"/>
      <c r="D61" s="123" t="s">
        <v>137</v>
      </c>
      <c r="E61" s="124"/>
      <c r="F61" s="124"/>
      <c r="G61" s="124"/>
      <c r="H61" s="124"/>
      <c r="I61" s="124"/>
      <c r="J61" s="125">
        <f>J91</f>
        <v>0</v>
      </c>
      <c r="L61" s="122"/>
    </row>
    <row r="62" spans="2:47" s="9" customFormat="1" ht="24.95" customHeight="1" x14ac:dyDescent="0.2">
      <c r="B62" s="122"/>
      <c r="D62" s="123" t="s">
        <v>138</v>
      </c>
      <c r="E62" s="124"/>
      <c r="F62" s="124"/>
      <c r="G62" s="124"/>
      <c r="H62" s="124"/>
      <c r="I62" s="124"/>
      <c r="J62" s="125">
        <f>J92</f>
        <v>0</v>
      </c>
      <c r="L62" s="122"/>
    </row>
    <row r="63" spans="2:47" s="9" customFormat="1" ht="24.95" customHeight="1" x14ac:dyDescent="0.2">
      <c r="B63" s="122"/>
      <c r="D63" s="123" t="s">
        <v>139</v>
      </c>
      <c r="E63" s="124"/>
      <c r="F63" s="124"/>
      <c r="G63" s="124"/>
      <c r="H63" s="124"/>
      <c r="I63" s="124"/>
      <c r="J63" s="125">
        <f>J169</f>
        <v>0</v>
      </c>
      <c r="L63" s="122"/>
    </row>
    <row r="64" spans="2:47" s="9" customFormat="1" ht="24.95" customHeight="1" x14ac:dyDescent="0.2">
      <c r="B64" s="122"/>
      <c r="D64" s="123" t="s">
        <v>140</v>
      </c>
      <c r="E64" s="124"/>
      <c r="F64" s="124"/>
      <c r="G64" s="124"/>
      <c r="H64" s="124"/>
      <c r="I64" s="124"/>
      <c r="J64" s="125">
        <f>J270</f>
        <v>0</v>
      </c>
      <c r="L64" s="122"/>
    </row>
    <row r="65" spans="2:12" s="9" customFormat="1" ht="24.95" customHeight="1" x14ac:dyDescent="0.2">
      <c r="B65" s="122"/>
      <c r="D65" s="123" t="s">
        <v>141</v>
      </c>
      <c r="E65" s="124"/>
      <c r="F65" s="124"/>
      <c r="G65" s="124"/>
      <c r="H65" s="124"/>
      <c r="I65" s="124"/>
      <c r="J65" s="125">
        <f>J303</f>
        <v>0</v>
      </c>
      <c r="L65" s="122"/>
    </row>
    <row r="66" spans="2:12" s="9" customFormat="1" ht="24.95" customHeight="1" x14ac:dyDescent="0.2">
      <c r="B66" s="122"/>
      <c r="D66" s="123" t="s">
        <v>142</v>
      </c>
      <c r="E66" s="124"/>
      <c r="F66" s="124"/>
      <c r="G66" s="124"/>
      <c r="H66" s="124"/>
      <c r="I66" s="124"/>
      <c r="J66" s="125">
        <f>J336</f>
        <v>0</v>
      </c>
      <c r="L66" s="122"/>
    </row>
    <row r="67" spans="2:12" s="9" customFormat="1" ht="24.95" customHeight="1" x14ac:dyDescent="0.2">
      <c r="B67" s="122"/>
      <c r="D67" s="123" t="s">
        <v>143</v>
      </c>
      <c r="E67" s="124"/>
      <c r="F67" s="124"/>
      <c r="G67" s="124"/>
      <c r="H67" s="124"/>
      <c r="I67" s="124"/>
      <c r="J67" s="125">
        <f>J373</f>
        <v>0</v>
      </c>
      <c r="L67" s="122"/>
    </row>
    <row r="68" spans="2:12" s="9" customFormat="1" ht="24.95" customHeight="1" x14ac:dyDescent="0.2">
      <c r="B68" s="122"/>
      <c r="D68" s="123" t="s">
        <v>144</v>
      </c>
      <c r="E68" s="124"/>
      <c r="F68" s="124"/>
      <c r="G68" s="124"/>
      <c r="H68" s="124"/>
      <c r="I68" s="124"/>
      <c r="J68" s="125">
        <f>J410</f>
        <v>0</v>
      </c>
      <c r="L68" s="122"/>
    </row>
    <row r="69" spans="2:12" s="9" customFormat="1" ht="24.95" customHeight="1" x14ac:dyDescent="0.2">
      <c r="B69" s="122"/>
      <c r="D69" s="123" t="s">
        <v>145</v>
      </c>
      <c r="E69" s="124"/>
      <c r="F69" s="124"/>
      <c r="G69" s="124"/>
      <c r="H69" s="124"/>
      <c r="I69" s="124"/>
      <c r="J69" s="125">
        <f>J441</f>
        <v>0</v>
      </c>
      <c r="L69" s="122"/>
    </row>
    <row r="70" spans="2:12" s="1" customFormat="1" ht="21.75" customHeight="1" x14ac:dyDescent="0.2">
      <c r="B70" s="27"/>
      <c r="L70" s="27"/>
    </row>
    <row r="71" spans="2:12" s="1" customFormat="1" ht="6.95" customHeight="1" x14ac:dyDescent="0.2"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27"/>
    </row>
    <row r="75" spans="2:12" s="1" customFormat="1" ht="6.95" customHeight="1" x14ac:dyDescent="0.2"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27"/>
    </row>
    <row r="76" spans="2:12" s="1" customFormat="1" ht="24.95" customHeight="1" x14ac:dyDescent="0.2">
      <c r="B76" s="27"/>
      <c r="C76" s="16" t="s">
        <v>105</v>
      </c>
      <c r="L76" s="27"/>
    </row>
    <row r="77" spans="2:12" s="1" customFormat="1" ht="6.95" customHeight="1" x14ac:dyDescent="0.2">
      <c r="B77" s="27"/>
      <c r="L77" s="27"/>
    </row>
    <row r="78" spans="2:12" s="1" customFormat="1" ht="12" customHeight="1" x14ac:dyDescent="0.2">
      <c r="B78" s="27"/>
      <c r="C78" s="22" t="s">
        <v>16</v>
      </c>
      <c r="L78" s="27"/>
    </row>
    <row r="79" spans="2:12" s="1" customFormat="1" ht="16.5" customHeight="1" x14ac:dyDescent="0.2">
      <c r="B79" s="27"/>
      <c r="E79" s="188" t="str">
        <f>E7</f>
        <v>Oprava trati v úseku Hlinsko v Čechách - Žďárec u Skutče</v>
      </c>
      <c r="F79" s="189"/>
      <c r="G79" s="189"/>
      <c r="H79" s="189"/>
      <c r="L79" s="27"/>
    </row>
    <row r="80" spans="2:12" s="1" customFormat="1" ht="12" customHeight="1" x14ac:dyDescent="0.2">
      <c r="B80" s="27"/>
      <c r="C80" s="22" t="s">
        <v>99</v>
      </c>
      <c r="L80" s="27"/>
    </row>
    <row r="81" spans="2:65" s="1" customFormat="1" ht="16.5" customHeight="1" x14ac:dyDescent="0.2">
      <c r="B81" s="27"/>
      <c r="E81" s="151" t="str">
        <f>E9</f>
        <v>SO 01 - Výměna  pražců dřevěných za betonové, výměna kolejnic, úprava BK a GPK</v>
      </c>
      <c r="F81" s="190"/>
      <c r="G81" s="190"/>
      <c r="H81" s="190"/>
      <c r="L81" s="27"/>
    </row>
    <row r="82" spans="2:65" s="1" customFormat="1" ht="6.95" customHeight="1" x14ac:dyDescent="0.2">
      <c r="B82" s="27"/>
      <c r="L82" s="27"/>
    </row>
    <row r="83" spans="2:65" s="1" customFormat="1" ht="12" customHeight="1" x14ac:dyDescent="0.2">
      <c r="B83" s="27"/>
      <c r="C83" s="22" t="s">
        <v>21</v>
      </c>
      <c r="F83" s="20" t="str">
        <f>F12</f>
        <v xml:space="preserve"> </v>
      </c>
      <c r="I83" s="22" t="s">
        <v>23</v>
      </c>
      <c r="J83" s="44" t="str">
        <f>IF(J12="","",J12)</f>
        <v>29. 3. 2023</v>
      </c>
      <c r="L83" s="27"/>
    </row>
    <row r="84" spans="2:65" s="1" customFormat="1" ht="6.95" customHeight="1" x14ac:dyDescent="0.2">
      <c r="B84" s="27"/>
      <c r="L84" s="27"/>
    </row>
    <row r="85" spans="2:65" s="1" customFormat="1" ht="15.2" customHeight="1" x14ac:dyDescent="0.2">
      <c r="B85" s="27"/>
      <c r="C85" s="22" t="s">
        <v>25</v>
      </c>
      <c r="F85" s="20" t="str">
        <f>E15</f>
        <v xml:space="preserve"> </v>
      </c>
      <c r="I85" s="22" t="s">
        <v>30</v>
      </c>
      <c r="J85" s="25" t="str">
        <f>E21</f>
        <v xml:space="preserve"> </v>
      </c>
      <c r="L85" s="27"/>
    </row>
    <row r="86" spans="2:65" s="1" customFormat="1" ht="15.2" customHeight="1" x14ac:dyDescent="0.2">
      <c r="B86" s="27"/>
      <c r="C86" s="22" t="s">
        <v>28</v>
      </c>
      <c r="F86" s="20" t="str">
        <f>IF(E18="","",E18)</f>
        <v>Vyplň údaj</v>
      </c>
      <c r="I86" s="22" t="s">
        <v>32</v>
      </c>
      <c r="J86" s="25" t="str">
        <f>E24</f>
        <v xml:space="preserve"> </v>
      </c>
      <c r="L86" s="27"/>
    </row>
    <row r="87" spans="2:65" s="1" customFormat="1" ht="10.35" customHeight="1" x14ac:dyDescent="0.2">
      <c r="B87" s="27"/>
      <c r="L87" s="27"/>
    </row>
    <row r="88" spans="2:65" s="8" customFormat="1" ht="29.25" customHeight="1" x14ac:dyDescent="0.2">
      <c r="B88" s="94"/>
      <c r="C88" s="95" t="s">
        <v>106</v>
      </c>
      <c r="D88" s="96" t="s">
        <v>54</v>
      </c>
      <c r="E88" s="96" t="s">
        <v>50</v>
      </c>
      <c r="F88" s="96" t="s">
        <v>51</v>
      </c>
      <c r="G88" s="96" t="s">
        <v>107</v>
      </c>
      <c r="H88" s="96" t="s">
        <v>108</v>
      </c>
      <c r="I88" s="96" t="s">
        <v>109</v>
      </c>
      <c r="J88" s="96" t="s">
        <v>103</v>
      </c>
      <c r="K88" s="97" t="s">
        <v>110</v>
      </c>
      <c r="L88" s="94"/>
      <c r="M88" s="51" t="s">
        <v>19</v>
      </c>
      <c r="N88" s="52" t="s">
        <v>39</v>
      </c>
      <c r="O88" s="52" t="s">
        <v>111</v>
      </c>
      <c r="P88" s="52" t="s">
        <v>112</v>
      </c>
      <c r="Q88" s="52" t="s">
        <v>113</v>
      </c>
      <c r="R88" s="52" t="s">
        <v>114</v>
      </c>
      <c r="S88" s="52" t="s">
        <v>115</v>
      </c>
      <c r="T88" s="53" t="s">
        <v>116</v>
      </c>
    </row>
    <row r="89" spans="2:65" s="1" customFormat="1" ht="22.9" customHeight="1" x14ac:dyDescent="0.25">
      <c r="B89" s="27"/>
      <c r="C89" s="56" t="s">
        <v>117</v>
      </c>
      <c r="J89" s="98">
        <f>BK89</f>
        <v>0</v>
      </c>
      <c r="L89" s="27"/>
      <c r="M89" s="54"/>
      <c r="N89" s="45"/>
      <c r="O89" s="45"/>
      <c r="P89" s="99">
        <f>P90+P91+P92+P169+P270+P303+P336+P373+P410+P441</f>
        <v>0</v>
      </c>
      <c r="Q89" s="45"/>
      <c r="R89" s="99">
        <f>R90+R91+R92+R169+R270+R303+R336+R373+R410+R441</f>
        <v>0</v>
      </c>
      <c r="S89" s="45"/>
      <c r="T89" s="100">
        <f>T90+T91+T92+T169+T270+T303+T336+T373+T410+T441</f>
        <v>0</v>
      </c>
      <c r="AT89" s="12" t="s">
        <v>68</v>
      </c>
      <c r="AU89" s="12" t="s">
        <v>104</v>
      </c>
      <c r="BK89" s="101">
        <f>BK90+BK91+BK92+BK169+BK270+BK303+BK336+BK373+BK410+BK441</f>
        <v>0</v>
      </c>
    </row>
    <row r="90" spans="2:65" s="10" customFormat="1" ht="25.9" customHeight="1" x14ac:dyDescent="0.2">
      <c r="B90" s="126"/>
      <c r="D90" s="127" t="s">
        <v>68</v>
      </c>
      <c r="E90" s="128" t="s">
        <v>146</v>
      </c>
      <c r="F90" s="128" t="s">
        <v>147</v>
      </c>
      <c r="I90" s="129"/>
      <c r="J90" s="130">
        <f>BK90</f>
        <v>0</v>
      </c>
      <c r="L90" s="126"/>
      <c r="M90" s="131"/>
      <c r="P90" s="132">
        <v>0</v>
      </c>
      <c r="R90" s="132">
        <v>0</v>
      </c>
      <c r="T90" s="133">
        <v>0</v>
      </c>
      <c r="AR90" s="127" t="s">
        <v>77</v>
      </c>
      <c r="AT90" s="134" t="s">
        <v>68</v>
      </c>
      <c r="AU90" s="134" t="s">
        <v>69</v>
      </c>
      <c r="AY90" s="127" t="s">
        <v>124</v>
      </c>
      <c r="BK90" s="135">
        <v>0</v>
      </c>
    </row>
    <row r="91" spans="2:65" s="10" customFormat="1" ht="25.9" customHeight="1" x14ac:dyDescent="0.2">
      <c r="B91" s="126"/>
      <c r="D91" s="127" t="s">
        <v>68</v>
      </c>
      <c r="E91" s="128" t="s">
        <v>148</v>
      </c>
      <c r="F91" s="128" t="s">
        <v>149</v>
      </c>
      <c r="I91" s="129"/>
      <c r="J91" s="130">
        <f>BK91</f>
        <v>0</v>
      </c>
      <c r="L91" s="126"/>
      <c r="M91" s="131"/>
      <c r="P91" s="132">
        <v>0</v>
      </c>
      <c r="R91" s="132">
        <v>0</v>
      </c>
      <c r="T91" s="133">
        <v>0</v>
      </c>
      <c r="AR91" s="127" t="s">
        <v>77</v>
      </c>
      <c r="AT91" s="134" t="s">
        <v>68</v>
      </c>
      <c r="AU91" s="134" t="s">
        <v>69</v>
      </c>
      <c r="AY91" s="127" t="s">
        <v>124</v>
      </c>
      <c r="BK91" s="135">
        <v>0</v>
      </c>
    </row>
    <row r="92" spans="2:65" s="10" customFormat="1" ht="25.9" customHeight="1" x14ac:dyDescent="0.2">
      <c r="B92" s="126"/>
      <c r="D92" s="127" t="s">
        <v>68</v>
      </c>
      <c r="E92" s="128" t="s">
        <v>150</v>
      </c>
      <c r="F92" s="128" t="s">
        <v>151</v>
      </c>
      <c r="I92" s="129"/>
      <c r="J92" s="130">
        <f>BK92</f>
        <v>0</v>
      </c>
      <c r="L92" s="126"/>
      <c r="M92" s="131"/>
      <c r="P92" s="132">
        <f>SUM(P93:P168)</f>
        <v>0</v>
      </c>
      <c r="R92" s="132">
        <f>SUM(R93:R168)</f>
        <v>0</v>
      </c>
      <c r="T92" s="133">
        <f>SUM(T93:T168)</f>
        <v>0</v>
      </c>
      <c r="AR92" s="127" t="s">
        <v>77</v>
      </c>
      <c r="AT92" s="134" t="s">
        <v>68</v>
      </c>
      <c r="AU92" s="134" t="s">
        <v>69</v>
      </c>
      <c r="AY92" s="127" t="s">
        <v>124</v>
      </c>
      <c r="BK92" s="135">
        <f>SUM(BK93:BK168)</f>
        <v>0</v>
      </c>
    </row>
    <row r="93" spans="2:65" s="1" customFormat="1" ht="16.5" customHeight="1" x14ac:dyDescent="0.2">
      <c r="B93" s="27"/>
      <c r="C93" s="102" t="s">
        <v>77</v>
      </c>
      <c r="D93" s="102" t="s">
        <v>118</v>
      </c>
      <c r="E93" s="103" t="s">
        <v>152</v>
      </c>
      <c r="F93" s="104" t="s">
        <v>153</v>
      </c>
      <c r="G93" s="105" t="s">
        <v>121</v>
      </c>
      <c r="H93" s="106">
        <v>1910</v>
      </c>
      <c r="I93" s="107"/>
      <c r="J93" s="108">
        <f>ROUND(I93*H93,2)</f>
        <v>0</v>
      </c>
      <c r="K93" s="104" t="s">
        <v>19</v>
      </c>
      <c r="L93" s="27"/>
      <c r="M93" s="109" t="s">
        <v>19</v>
      </c>
      <c r="N93" s="110" t="s">
        <v>40</v>
      </c>
      <c r="P93" s="111">
        <f>O93*H93</f>
        <v>0</v>
      </c>
      <c r="Q93" s="111">
        <v>0</v>
      </c>
      <c r="R93" s="111">
        <f>Q93*H93</f>
        <v>0</v>
      </c>
      <c r="S93" s="111">
        <v>0</v>
      </c>
      <c r="T93" s="112">
        <f>S93*H93</f>
        <v>0</v>
      </c>
      <c r="AR93" s="113" t="s">
        <v>123</v>
      </c>
      <c r="AT93" s="113" t="s">
        <v>118</v>
      </c>
      <c r="AU93" s="113" t="s">
        <v>77</v>
      </c>
      <c r="AY93" s="12" t="s">
        <v>124</v>
      </c>
      <c r="BE93" s="114">
        <f>IF(N93="základní",J93,0)</f>
        <v>0</v>
      </c>
      <c r="BF93" s="114">
        <f>IF(N93="snížená",J93,0)</f>
        <v>0</v>
      </c>
      <c r="BG93" s="114">
        <f>IF(N93="zákl. přenesená",J93,0)</f>
        <v>0</v>
      </c>
      <c r="BH93" s="114">
        <f>IF(N93="sníž. přenesená",J93,0)</f>
        <v>0</v>
      </c>
      <c r="BI93" s="114">
        <f>IF(N93="nulová",J93,0)</f>
        <v>0</v>
      </c>
      <c r="BJ93" s="12" t="s">
        <v>77</v>
      </c>
      <c r="BK93" s="114">
        <f>ROUND(I93*H93,2)</f>
        <v>0</v>
      </c>
      <c r="BL93" s="12" t="s">
        <v>123</v>
      </c>
      <c r="BM93" s="113" t="s">
        <v>79</v>
      </c>
    </row>
    <row r="94" spans="2:65" s="1" customFormat="1" ht="19.5" x14ac:dyDescent="0.2">
      <c r="B94" s="27"/>
      <c r="D94" s="115" t="s">
        <v>125</v>
      </c>
      <c r="F94" s="116" t="s">
        <v>154</v>
      </c>
      <c r="I94" s="117"/>
      <c r="L94" s="27"/>
      <c r="M94" s="118"/>
      <c r="T94" s="48"/>
      <c r="AT94" s="12" t="s">
        <v>125</v>
      </c>
      <c r="AU94" s="12" t="s">
        <v>77</v>
      </c>
    </row>
    <row r="95" spans="2:65" s="1" customFormat="1" ht="16.5" customHeight="1" x14ac:dyDescent="0.2">
      <c r="B95" s="27"/>
      <c r="C95" s="102" t="s">
        <v>79</v>
      </c>
      <c r="D95" s="102" t="s">
        <v>118</v>
      </c>
      <c r="E95" s="103" t="s">
        <v>155</v>
      </c>
      <c r="F95" s="104" t="s">
        <v>156</v>
      </c>
      <c r="G95" s="105" t="s">
        <v>157</v>
      </c>
      <c r="H95" s="106">
        <v>346</v>
      </c>
      <c r="I95" s="107"/>
      <c r="J95" s="108">
        <f>ROUND(I95*H95,2)</f>
        <v>0</v>
      </c>
      <c r="K95" s="104" t="s">
        <v>19</v>
      </c>
      <c r="L95" s="27"/>
      <c r="M95" s="109" t="s">
        <v>19</v>
      </c>
      <c r="N95" s="110" t="s">
        <v>40</v>
      </c>
      <c r="P95" s="111">
        <f>O95*H95</f>
        <v>0</v>
      </c>
      <c r="Q95" s="111">
        <v>0</v>
      </c>
      <c r="R95" s="111">
        <f>Q95*H95</f>
        <v>0</v>
      </c>
      <c r="S95" s="111">
        <v>0</v>
      </c>
      <c r="T95" s="112">
        <f>S95*H95</f>
        <v>0</v>
      </c>
      <c r="AR95" s="113" t="s">
        <v>123</v>
      </c>
      <c r="AT95" s="113" t="s">
        <v>118</v>
      </c>
      <c r="AU95" s="113" t="s">
        <v>77</v>
      </c>
      <c r="AY95" s="12" t="s">
        <v>124</v>
      </c>
      <c r="BE95" s="114">
        <f>IF(N95="základní",J95,0)</f>
        <v>0</v>
      </c>
      <c r="BF95" s="114">
        <f>IF(N95="snížená",J95,0)</f>
        <v>0</v>
      </c>
      <c r="BG95" s="114">
        <f>IF(N95="zákl. přenesená",J95,0)</f>
        <v>0</v>
      </c>
      <c r="BH95" s="114">
        <f>IF(N95="sníž. přenesená",J95,0)</f>
        <v>0</v>
      </c>
      <c r="BI95" s="114">
        <f>IF(N95="nulová",J95,0)</f>
        <v>0</v>
      </c>
      <c r="BJ95" s="12" t="s">
        <v>77</v>
      </c>
      <c r="BK95" s="114">
        <f>ROUND(I95*H95,2)</f>
        <v>0</v>
      </c>
      <c r="BL95" s="12" t="s">
        <v>123</v>
      </c>
      <c r="BM95" s="113" t="s">
        <v>123</v>
      </c>
    </row>
    <row r="96" spans="2:65" s="1" customFormat="1" ht="19.5" x14ac:dyDescent="0.2">
      <c r="B96" s="27"/>
      <c r="D96" s="115" t="s">
        <v>125</v>
      </c>
      <c r="F96" s="116" t="s">
        <v>158</v>
      </c>
      <c r="I96" s="117"/>
      <c r="L96" s="27"/>
      <c r="M96" s="118"/>
      <c r="T96" s="48"/>
      <c r="AT96" s="12" t="s">
        <v>125</v>
      </c>
      <c r="AU96" s="12" t="s">
        <v>77</v>
      </c>
    </row>
    <row r="97" spans="2:65" s="1" customFormat="1" ht="16.5" customHeight="1" x14ac:dyDescent="0.2">
      <c r="B97" s="27"/>
      <c r="C97" s="136" t="s">
        <v>130</v>
      </c>
      <c r="D97" s="136" t="s">
        <v>159</v>
      </c>
      <c r="E97" s="137" t="s">
        <v>160</v>
      </c>
      <c r="F97" s="138" t="s">
        <v>161</v>
      </c>
      <c r="G97" s="139" t="s">
        <v>121</v>
      </c>
      <c r="H97" s="140">
        <v>346</v>
      </c>
      <c r="I97" s="141"/>
      <c r="J97" s="142">
        <f>ROUND(I97*H97,2)</f>
        <v>0</v>
      </c>
      <c r="K97" s="138" t="s">
        <v>19</v>
      </c>
      <c r="L97" s="143"/>
      <c r="M97" s="144" t="s">
        <v>19</v>
      </c>
      <c r="N97" s="145" t="s">
        <v>40</v>
      </c>
      <c r="P97" s="111">
        <f>O97*H97</f>
        <v>0</v>
      </c>
      <c r="Q97" s="111">
        <v>0</v>
      </c>
      <c r="R97" s="111">
        <f>Q97*H97</f>
        <v>0</v>
      </c>
      <c r="S97" s="111">
        <v>0</v>
      </c>
      <c r="T97" s="112">
        <f>S97*H97</f>
        <v>0</v>
      </c>
      <c r="AR97" s="113" t="s">
        <v>162</v>
      </c>
      <c r="AT97" s="113" t="s">
        <v>159</v>
      </c>
      <c r="AU97" s="113" t="s">
        <v>77</v>
      </c>
      <c r="AY97" s="12" t="s">
        <v>124</v>
      </c>
      <c r="BE97" s="114">
        <f>IF(N97="základní",J97,0)</f>
        <v>0</v>
      </c>
      <c r="BF97" s="114">
        <f>IF(N97="snížená",J97,0)</f>
        <v>0</v>
      </c>
      <c r="BG97" s="114">
        <f>IF(N97="zákl. přenesená",J97,0)</f>
        <v>0</v>
      </c>
      <c r="BH97" s="114">
        <f>IF(N97="sníž. přenesená",J97,0)</f>
        <v>0</v>
      </c>
      <c r="BI97" s="114">
        <f>IF(N97="nulová",J97,0)</f>
        <v>0</v>
      </c>
      <c r="BJ97" s="12" t="s">
        <v>77</v>
      </c>
      <c r="BK97" s="114">
        <f>ROUND(I97*H97,2)</f>
        <v>0</v>
      </c>
      <c r="BL97" s="12" t="s">
        <v>123</v>
      </c>
      <c r="BM97" s="113" t="s">
        <v>133</v>
      </c>
    </row>
    <row r="98" spans="2:65" s="1" customFormat="1" ht="16.5" customHeight="1" x14ac:dyDescent="0.2">
      <c r="B98" s="27"/>
      <c r="C98" s="136" t="s">
        <v>123</v>
      </c>
      <c r="D98" s="136" t="s">
        <v>159</v>
      </c>
      <c r="E98" s="137" t="s">
        <v>163</v>
      </c>
      <c r="F98" s="138" t="s">
        <v>164</v>
      </c>
      <c r="G98" s="139" t="s">
        <v>121</v>
      </c>
      <c r="H98" s="140">
        <v>346</v>
      </c>
      <c r="I98" s="141"/>
      <c r="J98" s="142">
        <f>ROUND(I98*H98,2)</f>
        <v>0</v>
      </c>
      <c r="K98" s="138" t="s">
        <v>19</v>
      </c>
      <c r="L98" s="143"/>
      <c r="M98" s="144" t="s">
        <v>19</v>
      </c>
      <c r="N98" s="145" t="s">
        <v>40</v>
      </c>
      <c r="P98" s="111">
        <f>O98*H98</f>
        <v>0</v>
      </c>
      <c r="Q98" s="111">
        <v>0</v>
      </c>
      <c r="R98" s="111">
        <f>Q98*H98</f>
        <v>0</v>
      </c>
      <c r="S98" s="111">
        <v>0</v>
      </c>
      <c r="T98" s="112">
        <f>S98*H98</f>
        <v>0</v>
      </c>
      <c r="AR98" s="113" t="s">
        <v>162</v>
      </c>
      <c r="AT98" s="113" t="s">
        <v>159</v>
      </c>
      <c r="AU98" s="113" t="s">
        <v>77</v>
      </c>
      <c r="AY98" s="12" t="s">
        <v>124</v>
      </c>
      <c r="BE98" s="114">
        <f>IF(N98="základní",J98,0)</f>
        <v>0</v>
      </c>
      <c r="BF98" s="114">
        <f>IF(N98="snížená",J98,0)</f>
        <v>0</v>
      </c>
      <c r="BG98" s="114">
        <f>IF(N98="zákl. přenesená",J98,0)</f>
        <v>0</v>
      </c>
      <c r="BH98" s="114">
        <f>IF(N98="sníž. přenesená",J98,0)</f>
        <v>0</v>
      </c>
      <c r="BI98" s="114">
        <f>IF(N98="nulová",J98,0)</f>
        <v>0</v>
      </c>
      <c r="BJ98" s="12" t="s">
        <v>77</v>
      </c>
      <c r="BK98" s="114">
        <f>ROUND(I98*H98,2)</f>
        <v>0</v>
      </c>
      <c r="BL98" s="12" t="s">
        <v>123</v>
      </c>
      <c r="BM98" s="113" t="s">
        <v>162</v>
      </c>
    </row>
    <row r="99" spans="2:65" s="1" customFormat="1" ht="24.2" customHeight="1" x14ac:dyDescent="0.2">
      <c r="B99" s="27"/>
      <c r="C99" s="102" t="s">
        <v>148</v>
      </c>
      <c r="D99" s="102" t="s">
        <v>118</v>
      </c>
      <c r="E99" s="103" t="s">
        <v>165</v>
      </c>
      <c r="F99" s="104" t="s">
        <v>166</v>
      </c>
      <c r="G99" s="105" t="s">
        <v>121</v>
      </c>
      <c r="H99" s="106">
        <v>1</v>
      </c>
      <c r="I99" s="107"/>
      <c r="J99" s="108">
        <f>ROUND(I99*H99,2)</f>
        <v>0</v>
      </c>
      <c r="K99" s="104" t="s">
        <v>19</v>
      </c>
      <c r="L99" s="27"/>
      <c r="M99" s="109" t="s">
        <v>19</v>
      </c>
      <c r="N99" s="110" t="s">
        <v>40</v>
      </c>
      <c r="P99" s="111">
        <f>O99*H99</f>
        <v>0</v>
      </c>
      <c r="Q99" s="111">
        <v>0</v>
      </c>
      <c r="R99" s="111">
        <f>Q99*H99</f>
        <v>0</v>
      </c>
      <c r="S99" s="111">
        <v>0</v>
      </c>
      <c r="T99" s="112">
        <f>S99*H99</f>
        <v>0</v>
      </c>
      <c r="AR99" s="113" t="s">
        <v>123</v>
      </c>
      <c r="AT99" s="113" t="s">
        <v>118</v>
      </c>
      <c r="AU99" s="113" t="s">
        <v>77</v>
      </c>
      <c r="AY99" s="12" t="s">
        <v>124</v>
      </c>
      <c r="BE99" s="114">
        <f>IF(N99="základní",J99,0)</f>
        <v>0</v>
      </c>
      <c r="BF99" s="114">
        <f>IF(N99="snížená",J99,0)</f>
        <v>0</v>
      </c>
      <c r="BG99" s="114">
        <f>IF(N99="zákl. přenesená",J99,0)</f>
        <v>0</v>
      </c>
      <c r="BH99" s="114">
        <f>IF(N99="sníž. přenesená",J99,0)</f>
        <v>0</v>
      </c>
      <c r="BI99" s="114">
        <f>IF(N99="nulová",J99,0)</f>
        <v>0</v>
      </c>
      <c r="BJ99" s="12" t="s">
        <v>77</v>
      </c>
      <c r="BK99" s="114">
        <f>ROUND(I99*H99,2)</f>
        <v>0</v>
      </c>
      <c r="BL99" s="12" t="s">
        <v>123</v>
      </c>
      <c r="BM99" s="113" t="s">
        <v>167</v>
      </c>
    </row>
    <row r="100" spans="2:65" s="1" customFormat="1" ht="19.5" x14ac:dyDescent="0.2">
      <c r="B100" s="27"/>
      <c r="D100" s="115" t="s">
        <v>125</v>
      </c>
      <c r="F100" s="116" t="s">
        <v>168</v>
      </c>
      <c r="I100" s="117"/>
      <c r="L100" s="27"/>
      <c r="M100" s="118"/>
      <c r="T100" s="48"/>
      <c r="AT100" s="12" t="s">
        <v>125</v>
      </c>
      <c r="AU100" s="12" t="s">
        <v>77</v>
      </c>
    </row>
    <row r="101" spans="2:65" s="1" customFormat="1" ht="16.5" customHeight="1" x14ac:dyDescent="0.2">
      <c r="B101" s="27"/>
      <c r="C101" s="102" t="s">
        <v>133</v>
      </c>
      <c r="D101" s="102" t="s">
        <v>118</v>
      </c>
      <c r="E101" s="103" t="s">
        <v>169</v>
      </c>
      <c r="F101" s="104" t="s">
        <v>170</v>
      </c>
      <c r="G101" s="105" t="s">
        <v>121</v>
      </c>
      <c r="H101" s="106">
        <v>3923</v>
      </c>
      <c r="I101" s="107"/>
      <c r="J101" s="108">
        <f>ROUND(I101*H101,2)</f>
        <v>0</v>
      </c>
      <c r="K101" s="104" t="s">
        <v>19</v>
      </c>
      <c r="L101" s="27"/>
      <c r="M101" s="109" t="s">
        <v>19</v>
      </c>
      <c r="N101" s="110" t="s">
        <v>40</v>
      </c>
      <c r="P101" s="111">
        <f>O101*H101</f>
        <v>0</v>
      </c>
      <c r="Q101" s="111">
        <v>0</v>
      </c>
      <c r="R101" s="111">
        <f>Q101*H101</f>
        <v>0</v>
      </c>
      <c r="S101" s="111">
        <v>0</v>
      </c>
      <c r="T101" s="112">
        <f>S101*H101</f>
        <v>0</v>
      </c>
      <c r="AR101" s="113" t="s">
        <v>123</v>
      </c>
      <c r="AT101" s="113" t="s">
        <v>118</v>
      </c>
      <c r="AU101" s="113" t="s">
        <v>77</v>
      </c>
      <c r="AY101" s="12" t="s">
        <v>124</v>
      </c>
      <c r="BE101" s="114">
        <f>IF(N101="základní",J101,0)</f>
        <v>0</v>
      </c>
      <c r="BF101" s="114">
        <f>IF(N101="snížená",J101,0)</f>
        <v>0</v>
      </c>
      <c r="BG101" s="114">
        <f>IF(N101="zákl. přenesená",J101,0)</f>
        <v>0</v>
      </c>
      <c r="BH101" s="114">
        <f>IF(N101="sníž. přenesená",J101,0)</f>
        <v>0</v>
      </c>
      <c r="BI101" s="114">
        <f>IF(N101="nulová",J101,0)</f>
        <v>0</v>
      </c>
      <c r="BJ101" s="12" t="s">
        <v>77</v>
      </c>
      <c r="BK101" s="114">
        <f>ROUND(I101*H101,2)</f>
        <v>0</v>
      </c>
      <c r="BL101" s="12" t="s">
        <v>123</v>
      </c>
      <c r="BM101" s="113" t="s">
        <v>171</v>
      </c>
    </row>
    <row r="102" spans="2:65" s="1" customFormat="1" ht="68.25" x14ac:dyDescent="0.2">
      <c r="B102" s="27"/>
      <c r="D102" s="115" t="s">
        <v>125</v>
      </c>
      <c r="F102" s="116" t="s">
        <v>172</v>
      </c>
      <c r="I102" s="117"/>
      <c r="L102" s="27"/>
      <c r="M102" s="118"/>
      <c r="T102" s="48"/>
      <c r="AT102" s="12" t="s">
        <v>125</v>
      </c>
      <c r="AU102" s="12" t="s">
        <v>77</v>
      </c>
    </row>
    <row r="103" spans="2:65" s="1" customFormat="1" ht="21.75" customHeight="1" x14ac:dyDescent="0.2">
      <c r="B103" s="27"/>
      <c r="C103" s="102" t="s">
        <v>173</v>
      </c>
      <c r="D103" s="102" t="s">
        <v>118</v>
      </c>
      <c r="E103" s="103" t="s">
        <v>174</v>
      </c>
      <c r="F103" s="104" t="s">
        <v>175</v>
      </c>
      <c r="G103" s="105" t="s">
        <v>121</v>
      </c>
      <c r="H103" s="106">
        <v>451</v>
      </c>
      <c r="I103" s="107"/>
      <c r="J103" s="108">
        <f>ROUND(I103*H103,2)</f>
        <v>0</v>
      </c>
      <c r="K103" s="104" t="s">
        <v>19</v>
      </c>
      <c r="L103" s="27"/>
      <c r="M103" s="109" t="s">
        <v>19</v>
      </c>
      <c r="N103" s="110" t="s">
        <v>40</v>
      </c>
      <c r="P103" s="111">
        <f>O103*H103</f>
        <v>0</v>
      </c>
      <c r="Q103" s="111">
        <v>0</v>
      </c>
      <c r="R103" s="111">
        <f>Q103*H103</f>
        <v>0</v>
      </c>
      <c r="S103" s="111">
        <v>0</v>
      </c>
      <c r="T103" s="112">
        <f>S103*H103</f>
        <v>0</v>
      </c>
      <c r="AR103" s="113" t="s">
        <v>123</v>
      </c>
      <c r="AT103" s="113" t="s">
        <v>118</v>
      </c>
      <c r="AU103" s="113" t="s">
        <v>77</v>
      </c>
      <c r="AY103" s="12" t="s">
        <v>124</v>
      </c>
      <c r="BE103" s="114">
        <f>IF(N103="základní",J103,0)</f>
        <v>0</v>
      </c>
      <c r="BF103" s="114">
        <f>IF(N103="snížená",J103,0)</f>
        <v>0</v>
      </c>
      <c r="BG103" s="114">
        <f>IF(N103="zákl. přenesená",J103,0)</f>
        <v>0</v>
      </c>
      <c r="BH103" s="114">
        <f>IF(N103="sníž. přenesená",J103,0)</f>
        <v>0</v>
      </c>
      <c r="BI103" s="114">
        <f>IF(N103="nulová",J103,0)</f>
        <v>0</v>
      </c>
      <c r="BJ103" s="12" t="s">
        <v>77</v>
      </c>
      <c r="BK103" s="114">
        <f>ROUND(I103*H103,2)</f>
        <v>0</v>
      </c>
      <c r="BL103" s="12" t="s">
        <v>123</v>
      </c>
      <c r="BM103" s="113" t="s">
        <v>176</v>
      </c>
    </row>
    <row r="104" spans="2:65" s="1" customFormat="1" ht="19.5" x14ac:dyDescent="0.2">
      <c r="B104" s="27"/>
      <c r="D104" s="115" t="s">
        <v>125</v>
      </c>
      <c r="F104" s="116" t="s">
        <v>177</v>
      </c>
      <c r="I104" s="117"/>
      <c r="L104" s="27"/>
      <c r="M104" s="118"/>
      <c r="T104" s="48"/>
      <c r="AT104" s="12" t="s">
        <v>125</v>
      </c>
      <c r="AU104" s="12" t="s">
        <v>77</v>
      </c>
    </row>
    <row r="105" spans="2:65" s="1" customFormat="1" ht="24.2" customHeight="1" x14ac:dyDescent="0.2">
      <c r="B105" s="27"/>
      <c r="C105" s="102" t="s">
        <v>162</v>
      </c>
      <c r="D105" s="102" t="s">
        <v>118</v>
      </c>
      <c r="E105" s="103" t="s">
        <v>178</v>
      </c>
      <c r="F105" s="104" t="s">
        <v>179</v>
      </c>
      <c r="G105" s="105" t="s">
        <v>121</v>
      </c>
      <c r="H105" s="106">
        <v>3472</v>
      </c>
      <c r="I105" s="107"/>
      <c r="J105" s="108">
        <f>ROUND(I105*H105,2)</f>
        <v>0</v>
      </c>
      <c r="K105" s="104" t="s">
        <v>19</v>
      </c>
      <c r="L105" s="27"/>
      <c r="M105" s="109" t="s">
        <v>19</v>
      </c>
      <c r="N105" s="110" t="s">
        <v>40</v>
      </c>
      <c r="P105" s="111">
        <f>O105*H105</f>
        <v>0</v>
      </c>
      <c r="Q105" s="111">
        <v>0</v>
      </c>
      <c r="R105" s="111">
        <f>Q105*H105</f>
        <v>0</v>
      </c>
      <c r="S105" s="111">
        <v>0</v>
      </c>
      <c r="T105" s="112">
        <f>S105*H105</f>
        <v>0</v>
      </c>
      <c r="AR105" s="113" t="s">
        <v>123</v>
      </c>
      <c r="AT105" s="113" t="s">
        <v>118</v>
      </c>
      <c r="AU105" s="113" t="s">
        <v>77</v>
      </c>
      <c r="AY105" s="12" t="s">
        <v>124</v>
      </c>
      <c r="BE105" s="114">
        <f>IF(N105="základní",J105,0)</f>
        <v>0</v>
      </c>
      <c r="BF105" s="114">
        <f>IF(N105="snížená",J105,0)</f>
        <v>0</v>
      </c>
      <c r="BG105" s="114">
        <f>IF(N105="zákl. přenesená",J105,0)</f>
        <v>0</v>
      </c>
      <c r="BH105" s="114">
        <f>IF(N105="sníž. přenesená",J105,0)</f>
        <v>0</v>
      </c>
      <c r="BI105" s="114">
        <f>IF(N105="nulová",J105,0)</f>
        <v>0</v>
      </c>
      <c r="BJ105" s="12" t="s">
        <v>77</v>
      </c>
      <c r="BK105" s="114">
        <f>ROUND(I105*H105,2)</f>
        <v>0</v>
      </c>
      <c r="BL105" s="12" t="s">
        <v>123</v>
      </c>
      <c r="BM105" s="113" t="s">
        <v>180</v>
      </c>
    </row>
    <row r="106" spans="2:65" s="1" customFormat="1" ht="19.5" x14ac:dyDescent="0.2">
      <c r="B106" s="27"/>
      <c r="D106" s="115" t="s">
        <v>125</v>
      </c>
      <c r="F106" s="116" t="s">
        <v>181</v>
      </c>
      <c r="I106" s="117"/>
      <c r="L106" s="27"/>
      <c r="M106" s="118"/>
      <c r="T106" s="48"/>
      <c r="AT106" s="12" t="s">
        <v>125</v>
      </c>
      <c r="AU106" s="12" t="s">
        <v>77</v>
      </c>
    </row>
    <row r="107" spans="2:65" s="1" customFormat="1" ht="16.5" customHeight="1" x14ac:dyDescent="0.2">
      <c r="B107" s="27"/>
      <c r="C107" s="102" t="s">
        <v>182</v>
      </c>
      <c r="D107" s="102" t="s">
        <v>118</v>
      </c>
      <c r="E107" s="103" t="s">
        <v>183</v>
      </c>
      <c r="F107" s="104" t="s">
        <v>184</v>
      </c>
      <c r="G107" s="105" t="s">
        <v>121</v>
      </c>
      <c r="H107" s="106">
        <v>220</v>
      </c>
      <c r="I107" s="107"/>
      <c r="J107" s="108">
        <f>ROUND(I107*H107,2)</f>
        <v>0</v>
      </c>
      <c r="K107" s="104" t="s">
        <v>19</v>
      </c>
      <c r="L107" s="27"/>
      <c r="M107" s="109" t="s">
        <v>19</v>
      </c>
      <c r="N107" s="110" t="s">
        <v>40</v>
      </c>
      <c r="P107" s="111">
        <f>O107*H107</f>
        <v>0</v>
      </c>
      <c r="Q107" s="111">
        <v>0</v>
      </c>
      <c r="R107" s="111">
        <f>Q107*H107</f>
        <v>0</v>
      </c>
      <c r="S107" s="111">
        <v>0</v>
      </c>
      <c r="T107" s="112">
        <f>S107*H107</f>
        <v>0</v>
      </c>
      <c r="AR107" s="113" t="s">
        <v>123</v>
      </c>
      <c r="AT107" s="113" t="s">
        <v>118</v>
      </c>
      <c r="AU107" s="113" t="s">
        <v>77</v>
      </c>
      <c r="AY107" s="12" t="s">
        <v>124</v>
      </c>
      <c r="BE107" s="114">
        <f>IF(N107="základní",J107,0)</f>
        <v>0</v>
      </c>
      <c r="BF107" s="114">
        <f>IF(N107="snížená",J107,0)</f>
        <v>0</v>
      </c>
      <c r="BG107" s="114">
        <f>IF(N107="zákl. přenesená",J107,0)</f>
        <v>0</v>
      </c>
      <c r="BH107" s="114">
        <f>IF(N107="sníž. přenesená",J107,0)</f>
        <v>0</v>
      </c>
      <c r="BI107" s="114">
        <f>IF(N107="nulová",J107,0)</f>
        <v>0</v>
      </c>
      <c r="BJ107" s="12" t="s">
        <v>77</v>
      </c>
      <c r="BK107" s="114">
        <f>ROUND(I107*H107,2)</f>
        <v>0</v>
      </c>
      <c r="BL107" s="12" t="s">
        <v>123</v>
      </c>
      <c r="BM107" s="113" t="s">
        <v>185</v>
      </c>
    </row>
    <row r="108" spans="2:65" s="1" customFormat="1" ht="19.5" x14ac:dyDescent="0.2">
      <c r="B108" s="27"/>
      <c r="D108" s="115" t="s">
        <v>125</v>
      </c>
      <c r="F108" s="116" t="s">
        <v>186</v>
      </c>
      <c r="I108" s="117"/>
      <c r="L108" s="27"/>
      <c r="M108" s="118"/>
      <c r="T108" s="48"/>
      <c r="AT108" s="12" t="s">
        <v>125</v>
      </c>
      <c r="AU108" s="12" t="s">
        <v>77</v>
      </c>
    </row>
    <row r="109" spans="2:65" s="1" customFormat="1" ht="16.5" customHeight="1" x14ac:dyDescent="0.2">
      <c r="B109" s="27"/>
      <c r="C109" s="102" t="s">
        <v>167</v>
      </c>
      <c r="D109" s="102" t="s">
        <v>118</v>
      </c>
      <c r="E109" s="103" t="s">
        <v>187</v>
      </c>
      <c r="F109" s="104" t="s">
        <v>188</v>
      </c>
      <c r="G109" s="105" t="s">
        <v>189</v>
      </c>
      <c r="H109" s="106">
        <v>546</v>
      </c>
      <c r="I109" s="107"/>
      <c r="J109" s="108">
        <f>ROUND(I109*H109,2)</f>
        <v>0</v>
      </c>
      <c r="K109" s="104" t="s">
        <v>19</v>
      </c>
      <c r="L109" s="27"/>
      <c r="M109" s="109" t="s">
        <v>19</v>
      </c>
      <c r="N109" s="110" t="s">
        <v>40</v>
      </c>
      <c r="P109" s="111">
        <f>O109*H109</f>
        <v>0</v>
      </c>
      <c r="Q109" s="111">
        <v>0</v>
      </c>
      <c r="R109" s="111">
        <f>Q109*H109</f>
        <v>0</v>
      </c>
      <c r="S109" s="111">
        <v>0</v>
      </c>
      <c r="T109" s="112">
        <f>S109*H109</f>
        <v>0</v>
      </c>
      <c r="AR109" s="113" t="s">
        <v>123</v>
      </c>
      <c r="AT109" s="113" t="s">
        <v>118</v>
      </c>
      <c r="AU109" s="113" t="s">
        <v>77</v>
      </c>
      <c r="AY109" s="12" t="s">
        <v>124</v>
      </c>
      <c r="BE109" s="114">
        <f>IF(N109="základní",J109,0)</f>
        <v>0</v>
      </c>
      <c r="BF109" s="114">
        <f>IF(N109="snížená",J109,0)</f>
        <v>0</v>
      </c>
      <c r="BG109" s="114">
        <f>IF(N109="zákl. přenesená",J109,0)</f>
        <v>0</v>
      </c>
      <c r="BH109" s="114">
        <f>IF(N109="sníž. přenesená",J109,0)</f>
        <v>0</v>
      </c>
      <c r="BI109" s="114">
        <f>IF(N109="nulová",J109,0)</f>
        <v>0</v>
      </c>
      <c r="BJ109" s="12" t="s">
        <v>77</v>
      </c>
      <c r="BK109" s="114">
        <f>ROUND(I109*H109,2)</f>
        <v>0</v>
      </c>
      <c r="BL109" s="12" t="s">
        <v>123</v>
      </c>
      <c r="BM109" s="113" t="s">
        <v>190</v>
      </c>
    </row>
    <row r="110" spans="2:65" s="1" customFormat="1" ht="19.5" x14ac:dyDescent="0.2">
      <c r="B110" s="27"/>
      <c r="D110" s="115" t="s">
        <v>125</v>
      </c>
      <c r="F110" s="116" t="s">
        <v>191</v>
      </c>
      <c r="I110" s="117"/>
      <c r="L110" s="27"/>
      <c r="M110" s="118"/>
      <c r="T110" s="48"/>
      <c r="AT110" s="12" t="s">
        <v>125</v>
      </c>
      <c r="AU110" s="12" t="s">
        <v>77</v>
      </c>
    </row>
    <row r="111" spans="2:65" s="1" customFormat="1" ht="16.5" customHeight="1" x14ac:dyDescent="0.2">
      <c r="B111" s="27"/>
      <c r="C111" s="102" t="s">
        <v>192</v>
      </c>
      <c r="D111" s="102" t="s">
        <v>118</v>
      </c>
      <c r="E111" s="103" t="s">
        <v>193</v>
      </c>
      <c r="F111" s="104" t="s">
        <v>194</v>
      </c>
      <c r="G111" s="105" t="s">
        <v>189</v>
      </c>
      <c r="H111" s="106">
        <v>5332</v>
      </c>
      <c r="I111" s="107"/>
      <c r="J111" s="108">
        <f>ROUND(I111*H111,2)</f>
        <v>0</v>
      </c>
      <c r="K111" s="104" t="s">
        <v>19</v>
      </c>
      <c r="L111" s="27"/>
      <c r="M111" s="109" t="s">
        <v>19</v>
      </c>
      <c r="N111" s="110" t="s">
        <v>40</v>
      </c>
      <c r="P111" s="111">
        <f>O111*H111</f>
        <v>0</v>
      </c>
      <c r="Q111" s="111">
        <v>0</v>
      </c>
      <c r="R111" s="111">
        <f>Q111*H111</f>
        <v>0</v>
      </c>
      <c r="S111" s="111">
        <v>0</v>
      </c>
      <c r="T111" s="112">
        <f>S111*H111</f>
        <v>0</v>
      </c>
      <c r="AR111" s="113" t="s">
        <v>123</v>
      </c>
      <c r="AT111" s="113" t="s">
        <v>118</v>
      </c>
      <c r="AU111" s="113" t="s">
        <v>77</v>
      </c>
      <c r="AY111" s="12" t="s">
        <v>124</v>
      </c>
      <c r="BE111" s="114">
        <f>IF(N111="základní",J111,0)</f>
        <v>0</v>
      </c>
      <c r="BF111" s="114">
        <f>IF(N111="snížená",J111,0)</f>
        <v>0</v>
      </c>
      <c r="BG111" s="114">
        <f>IF(N111="zákl. přenesená",J111,0)</f>
        <v>0</v>
      </c>
      <c r="BH111" s="114">
        <f>IF(N111="sníž. přenesená",J111,0)</f>
        <v>0</v>
      </c>
      <c r="BI111" s="114">
        <f>IF(N111="nulová",J111,0)</f>
        <v>0</v>
      </c>
      <c r="BJ111" s="12" t="s">
        <v>77</v>
      </c>
      <c r="BK111" s="114">
        <f>ROUND(I111*H111,2)</f>
        <v>0</v>
      </c>
      <c r="BL111" s="12" t="s">
        <v>123</v>
      </c>
      <c r="BM111" s="113" t="s">
        <v>195</v>
      </c>
    </row>
    <row r="112" spans="2:65" s="1" customFormat="1" ht="68.25" x14ac:dyDescent="0.2">
      <c r="B112" s="27"/>
      <c r="D112" s="115" t="s">
        <v>125</v>
      </c>
      <c r="F112" s="116" t="s">
        <v>196</v>
      </c>
      <c r="I112" s="117"/>
      <c r="L112" s="27"/>
      <c r="M112" s="118"/>
      <c r="T112" s="48"/>
      <c r="AT112" s="12" t="s">
        <v>125</v>
      </c>
      <c r="AU112" s="12" t="s">
        <v>77</v>
      </c>
    </row>
    <row r="113" spans="2:65" s="1" customFormat="1" ht="24.2" customHeight="1" x14ac:dyDescent="0.2">
      <c r="B113" s="27"/>
      <c r="C113" s="102" t="s">
        <v>171</v>
      </c>
      <c r="D113" s="102" t="s">
        <v>118</v>
      </c>
      <c r="E113" s="103" t="s">
        <v>197</v>
      </c>
      <c r="F113" s="104" t="s">
        <v>198</v>
      </c>
      <c r="G113" s="105" t="s">
        <v>199</v>
      </c>
      <c r="H113" s="106">
        <v>895.84199999999998</v>
      </c>
      <c r="I113" s="107"/>
      <c r="J113" s="108">
        <f>ROUND(I113*H113,2)</f>
        <v>0</v>
      </c>
      <c r="K113" s="104" t="s">
        <v>19</v>
      </c>
      <c r="L113" s="27"/>
      <c r="M113" s="109" t="s">
        <v>19</v>
      </c>
      <c r="N113" s="110" t="s">
        <v>40</v>
      </c>
      <c r="P113" s="111">
        <f>O113*H113</f>
        <v>0</v>
      </c>
      <c r="Q113" s="111">
        <v>0</v>
      </c>
      <c r="R113" s="111">
        <f>Q113*H113</f>
        <v>0</v>
      </c>
      <c r="S113" s="111">
        <v>0</v>
      </c>
      <c r="T113" s="112">
        <f>S113*H113</f>
        <v>0</v>
      </c>
      <c r="AR113" s="113" t="s">
        <v>123</v>
      </c>
      <c r="AT113" s="113" t="s">
        <v>118</v>
      </c>
      <c r="AU113" s="113" t="s">
        <v>77</v>
      </c>
      <c r="AY113" s="12" t="s">
        <v>124</v>
      </c>
      <c r="BE113" s="114">
        <f>IF(N113="základní",J113,0)</f>
        <v>0</v>
      </c>
      <c r="BF113" s="114">
        <f>IF(N113="snížená",J113,0)</f>
        <v>0</v>
      </c>
      <c r="BG113" s="114">
        <f>IF(N113="zákl. přenesená",J113,0)</f>
        <v>0</v>
      </c>
      <c r="BH113" s="114">
        <f>IF(N113="sníž. přenesená",J113,0)</f>
        <v>0</v>
      </c>
      <c r="BI113" s="114">
        <f>IF(N113="nulová",J113,0)</f>
        <v>0</v>
      </c>
      <c r="BJ113" s="12" t="s">
        <v>77</v>
      </c>
      <c r="BK113" s="114">
        <f>ROUND(I113*H113,2)</f>
        <v>0</v>
      </c>
      <c r="BL113" s="12" t="s">
        <v>123</v>
      </c>
      <c r="BM113" s="113" t="s">
        <v>200</v>
      </c>
    </row>
    <row r="114" spans="2:65" s="1" customFormat="1" ht="19.5" x14ac:dyDescent="0.2">
      <c r="B114" s="27"/>
      <c r="D114" s="115" t="s">
        <v>125</v>
      </c>
      <c r="F114" s="116" t="s">
        <v>201</v>
      </c>
      <c r="I114" s="117"/>
      <c r="L114" s="27"/>
      <c r="M114" s="118"/>
      <c r="T114" s="48"/>
      <c r="AT114" s="12" t="s">
        <v>125</v>
      </c>
      <c r="AU114" s="12" t="s">
        <v>77</v>
      </c>
    </row>
    <row r="115" spans="2:65" s="1" customFormat="1" ht="16.5" customHeight="1" x14ac:dyDescent="0.2">
      <c r="B115" s="27"/>
      <c r="C115" s="102" t="s">
        <v>202</v>
      </c>
      <c r="D115" s="102" t="s">
        <v>118</v>
      </c>
      <c r="E115" s="103" t="s">
        <v>203</v>
      </c>
      <c r="F115" s="104" t="s">
        <v>204</v>
      </c>
      <c r="G115" s="105" t="s">
        <v>199</v>
      </c>
      <c r="H115" s="106">
        <v>97.141000000000005</v>
      </c>
      <c r="I115" s="107"/>
      <c r="J115" s="108">
        <f>ROUND(I115*H115,2)</f>
        <v>0</v>
      </c>
      <c r="K115" s="104" t="s">
        <v>19</v>
      </c>
      <c r="L115" s="27"/>
      <c r="M115" s="109" t="s">
        <v>19</v>
      </c>
      <c r="N115" s="110" t="s">
        <v>40</v>
      </c>
      <c r="P115" s="111">
        <f>O115*H115</f>
        <v>0</v>
      </c>
      <c r="Q115" s="111">
        <v>0</v>
      </c>
      <c r="R115" s="111">
        <f>Q115*H115</f>
        <v>0</v>
      </c>
      <c r="S115" s="111">
        <v>0</v>
      </c>
      <c r="T115" s="112">
        <f>S115*H115</f>
        <v>0</v>
      </c>
      <c r="AR115" s="113" t="s">
        <v>123</v>
      </c>
      <c r="AT115" s="113" t="s">
        <v>118</v>
      </c>
      <c r="AU115" s="113" t="s">
        <v>77</v>
      </c>
      <c r="AY115" s="12" t="s">
        <v>124</v>
      </c>
      <c r="BE115" s="114">
        <f>IF(N115="základní",J115,0)</f>
        <v>0</v>
      </c>
      <c r="BF115" s="114">
        <f>IF(N115="snížená",J115,0)</f>
        <v>0</v>
      </c>
      <c r="BG115" s="114">
        <f>IF(N115="zákl. přenesená",J115,0)</f>
        <v>0</v>
      </c>
      <c r="BH115" s="114">
        <f>IF(N115="sníž. přenesená",J115,0)</f>
        <v>0</v>
      </c>
      <c r="BI115" s="114">
        <f>IF(N115="nulová",J115,0)</f>
        <v>0</v>
      </c>
      <c r="BJ115" s="12" t="s">
        <v>77</v>
      </c>
      <c r="BK115" s="114">
        <f>ROUND(I115*H115,2)</f>
        <v>0</v>
      </c>
      <c r="BL115" s="12" t="s">
        <v>123</v>
      </c>
      <c r="BM115" s="113" t="s">
        <v>205</v>
      </c>
    </row>
    <row r="116" spans="2:65" s="1" customFormat="1" ht="19.5" x14ac:dyDescent="0.2">
      <c r="B116" s="27"/>
      <c r="D116" s="115" t="s">
        <v>125</v>
      </c>
      <c r="F116" s="116" t="s">
        <v>206</v>
      </c>
      <c r="I116" s="117"/>
      <c r="L116" s="27"/>
      <c r="M116" s="118"/>
      <c r="T116" s="48"/>
      <c r="AT116" s="12" t="s">
        <v>125</v>
      </c>
      <c r="AU116" s="12" t="s">
        <v>77</v>
      </c>
    </row>
    <row r="117" spans="2:65" s="1" customFormat="1" ht="16.5" customHeight="1" x14ac:dyDescent="0.2">
      <c r="B117" s="27"/>
      <c r="C117" s="102" t="s">
        <v>176</v>
      </c>
      <c r="D117" s="102" t="s">
        <v>118</v>
      </c>
      <c r="E117" s="103" t="s">
        <v>207</v>
      </c>
      <c r="F117" s="104" t="s">
        <v>208</v>
      </c>
      <c r="G117" s="105" t="s">
        <v>199</v>
      </c>
      <c r="H117" s="106">
        <v>535.14</v>
      </c>
      <c r="I117" s="107"/>
      <c r="J117" s="108">
        <f>ROUND(I117*H117,2)</f>
        <v>0</v>
      </c>
      <c r="K117" s="104" t="s">
        <v>19</v>
      </c>
      <c r="L117" s="27"/>
      <c r="M117" s="109" t="s">
        <v>19</v>
      </c>
      <c r="N117" s="110" t="s">
        <v>40</v>
      </c>
      <c r="P117" s="111">
        <f>O117*H117</f>
        <v>0</v>
      </c>
      <c r="Q117" s="111">
        <v>0</v>
      </c>
      <c r="R117" s="111">
        <f>Q117*H117</f>
        <v>0</v>
      </c>
      <c r="S117" s="111">
        <v>0</v>
      </c>
      <c r="T117" s="112">
        <f>S117*H117</f>
        <v>0</v>
      </c>
      <c r="AR117" s="113" t="s">
        <v>123</v>
      </c>
      <c r="AT117" s="113" t="s">
        <v>118</v>
      </c>
      <c r="AU117" s="113" t="s">
        <v>77</v>
      </c>
      <c r="AY117" s="12" t="s">
        <v>124</v>
      </c>
      <c r="BE117" s="114">
        <f>IF(N117="základní",J117,0)</f>
        <v>0</v>
      </c>
      <c r="BF117" s="114">
        <f>IF(N117="snížená",J117,0)</f>
        <v>0</v>
      </c>
      <c r="BG117" s="114">
        <f>IF(N117="zákl. přenesená",J117,0)</f>
        <v>0</v>
      </c>
      <c r="BH117" s="114">
        <f>IF(N117="sníž. přenesená",J117,0)</f>
        <v>0</v>
      </c>
      <c r="BI117" s="114">
        <f>IF(N117="nulová",J117,0)</f>
        <v>0</v>
      </c>
      <c r="BJ117" s="12" t="s">
        <v>77</v>
      </c>
      <c r="BK117" s="114">
        <f>ROUND(I117*H117,2)</f>
        <v>0</v>
      </c>
      <c r="BL117" s="12" t="s">
        <v>123</v>
      </c>
      <c r="BM117" s="113" t="s">
        <v>209</v>
      </c>
    </row>
    <row r="118" spans="2:65" s="1" customFormat="1" ht="19.5" x14ac:dyDescent="0.2">
      <c r="B118" s="27"/>
      <c r="D118" s="115" t="s">
        <v>125</v>
      </c>
      <c r="F118" s="116" t="s">
        <v>210</v>
      </c>
      <c r="I118" s="117"/>
      <c r="L118" s="27"/>
      <c r="M118" s="118"/>
      <c r="T118" s="48"/>
      <c r="AT118" s="12" t="s">
        <v>125</v>
      </c>
      <c r="AU118" s="12" t="s">
        <v>77</v>
      </c>
    </row>
    <row r="119" spans="2:65" s="1" customFormat="1" ht="16.5" customHeight="1" x14ac:dyDescent="0.2">
      <c r="B119" s="27"/>
      <c r="C119" s="102" t="s">
        <v>8</v>
      </c>
      <c r="D119" s="102" t="s">
        <v>118</v>
      </c>
      <c r="E119" s="103" t="s">
        <v>211</v>
      </c>
      <c r="F119" s="104" t="s">
        <v>212</v>
      </c>
      <c r="G119" s="105" t="s">
        <v>199</v>
      </c>
      <c r="H119" s="106">
        <v>263.56099999999998</v>
      </c>
      <c r="I119" s="107"/>
      <c r="J119" s="108">
        <f>ROUND(I119*H119,2)</f>
        <v>0</v>
      </c>
      <c r="K119" s="104" t="s">
        <v>19</v>
      </c>
      <c r="L119" s="27"/>
      <c r="M119" s="109" t="s">
        <v>19</v>
      </c>
      <c r="N119" s="110" t="s">
        <v>40</v>
      </c>
      <c r="P119" s="111">
        <f>O119*H119</f>
        <v>0</v>
      </c>
      <c r="Q119" s="111">
        <v>0</v>
      </c>
      <c r="R119" s="111">
        <f>Q119*H119</f>
        <v>0</v>
      </c>
      <c r="S119" s="111">
        <v>0</v>
      </c>
      <c r="T119" s="112">
        <f>S119*H119</f>
        <v>0</v>
      </c>
      <c r="AR119" s="113" t="s">
        <v>123</v>
      </c>
      <c r="AT119" s="113" t="s">
        <v>118</v>
      </c>
      <c r="AU119" s="113" t="s">
        <v>77</v>
      </c>
      <c r="AY119" s="12" t="s">
        <v>124</v>
      </c>
      <c r="BE119" s="114">
        <f>IF(N119="základní",J119,0)</f>
        <v>0</v>
      </c>
      <c r="BF119" s="114">
        <f>IF(N119="snížená",J119,0)</f>
        <v>0</v>
      </c>
      <c r="BG119" s="114">
        <f>IF(N119="zákl. přenesená",J119,0)</f>
        <v>0</v>
      </c>
      <c r="BH119" s="114">
        <f>IF(N119="sníž. přenesená",J119,0)</f>
        <v>0</v>
      </c>
      <c r="BI119" s="114">
        <f>IF(N119="nulová",J119,0)</f>
        <v>0</v>
      </c>
      <c r="BJ119" s="12" t="s">
        <v>77</v>
      </c>
      <c r="BK119" s="114">
        <f>ROUND(I119*H119,2)</f>
        <v>0</v>
      </c>
      <c r="BL119" s="12" t="s">
        <v>123</v>
      </c>
      <c r="BM119" s="113" t="s">
        <v>213</v>
      </c>
    </row>
    <row r="120" spans="2:65" s="1" customFormat="1" ht="19.5" x14ac:dyDescent="0.2">
      <c r="B120" s="27"/>
      <c r="D120" s="115" t="s">
        <v>125</v>
      </c>
      <c r="F120" s="116" t="s">
        <v>214</v>
      </c>
      <c r="I120" s="117"/>
      <c r="L120" s="27"/>
      <c r="M120" s="118"/>
      <c r="T120" s="48"/>
      <c r="AT120" s="12" t="s">
        <v>125</v>
      </c>
      <c r="AU120" s="12" t="s">
        <v>77</v>
      </c>
    </row>
    <row r="121" spans="2:65" s="1" customFormat="1" ht="16.5" customHeight="1" x14ac:dyDescent="0.2">
      <c r="B121" s="27"/>
      <c r="C121" s="102" t="s">
        <v>180</v>
      </c>
      <c r="D121" s="102" t="s">
        <v>118</v>
      </c>
      <c r="E121" s="103" t="s">
        <v>215</v>
      </c>
      <c r="F121" s="104" t="s">
        <v>216</v>
      </c>
      <c r="G121" s="105" t="s">
        <v>121</v>
      </c>
      <c r="H121" s="106">
        <v>2835</v>
      </c>
      <c r="I121" s="107"/>
      <c r="J121" s="108">
        <f>ROUND(I121*H121,2)</f>
        <v>0</v>
      </c>
      <c r="K121" s="104" t="s">
        <v>19</v>
      </c>
      <c r="L121" s="27"/>
      <c r="M121" s="109" t="s">
        <v>19</v>
      </c>
      <c r="N121" s="110" t="s">
        <v>40</v>
      </c>
      <c r="P121" s="111">
        <f>O121*H121</f>
        <v>0</v>
      </c>
      <c r="Q121" s="111">
        <v>0</v>
      </c>
      <c r="R121" s="111">
        <f>Q121*H121</f>
        <v>0</v>
      </c>
      <c r="S121" s="111">
        <v>0</v>
      </c>
      <c r="T121" s="112">
        <f>S121*H121</f>
        <v>0</v>
      </c>
      <c r="AR121" s="113" t="s">
        <v>123</v>
      </c>
      <c r="AT121" s="113" t="s">
        <v>118</v>
      </c>
      <c r="AU121" s="113" t="s">
        <v>77</v>
      </c>
      <c r="AY121" s="12" t="s">
        <v>124</v>
      </c>
      <c r="BE121" s="114">
        <f>IF(N121="základní",J121,0)</f>
        <v>0</v>
      </c>
      <c r="BF121" s="114">
        <f>IF(N121="snížená",J121,0)</f>
        <v>0</v>
      </c>
      <c r="BG121" s="114">
        <f>IF(N121="zákl. přenesená",J121,0)</f>
        <v>0</v>
      </c>
      <c r="BH121" s="114">
        <f>IF(N121="sníž. přenesená",J121,0)</f>
        <v>0</v>
      </c>
      <c r="BI121" s="114">
        <f>IF(N121="nulová",J121,0)</f>
        <v>0</v>
      </c>
      <c r="BJ121" s="12" t="s">
        <v>77</v>
      </c>
      <c r="BK121" s="114">
        <f>ROUND(I121*H121,2)</f>
        <v>0</v>
      </c>
      <c r="BL121" s="12" t="s">
        <v>123</v>
      </c>
      <c r="BM121" s="113" t="s">
        <v>217</v>
      </c>
    </row>
    <row r="122" spans="2:65" s="1" customFormat="1" ht="19.5" x14ac:dyDescent="0.2">
      <c r="B122" s="27"/>
      <c r="D122" s="115" t="s">
        <v>125</v>
      </c>
      <c r="F122" s="116" t="s">
        <v>218</v>
      </c>
      <c r="I122" s="117"/>
      <c r="L122" s="27"/>
      <c r="M122" s="118"/>
      <c r="T122" s="48"/>
      <c r="AT122" s="12" t="s">
        <v>125</v>
      </c>
      <c r="AU122" s="12" t="s">
        <v>77</v>
      </c>
    </row>
    <row r="123" spans="2:65" s="1" customFormat="1" ht="16.5" customHeight="1" x14ac:dyDescent="0.2">
      <c r="B123" s="27"/>
      <c r="C123" s="102" t="s">
        <v>219</v>
      </c>
      <c r="D123" s="102" t="s">
        <v>118</v>
      </c>
      <c r="E123" s="103" t="s">
        <v>220</v>
      </c>
      <c r="F123" s="104" t="s">
        <v>221</v>
      </c>
      <c r="G123" s="105" t="s">
        <v>222</v>
      </c>
      <c r="H123" s="106">
        <v>2.6659999999999999</v>
      </c>
      <c r="I123" s="107"/>
      <c r="J123" s="108">
        <f>ROUND(I123*H123,2)</f>
        <v>0</v>
      </c>
      <c r="K123" s="104" t="s">
        <v>19</v>
      </c>
      <c r="L123" s="27"/>
      <c r="M123" s="109" t="s">
        <v>19</v>
      </c>
      <c r="N123" s="110" t="s">
        <v>40</v>
      </c>
      <c r="P123" s="111">
        <f>O123*H123</f>
        <v>0</v>
      </c>
      <c r="Q123" s="111">
        <v>0</v>
      </c>
      <c r="R123" s="111">
        <f>Q123*H123</f>
        <v>0</v>
      </c>
      <c r="S123" s="111">
        <v>0</v>
      </c>
      <c r="T123" s="112">
        <f>S123*H123</f>
        <v>0</v>
      </c>
      <c r="AR123" s="113" t="s">
        <v>123</v>
      </c>
      <c r="AT123" s="113" t="s">
        <v>118</v>
      </c>
      <c r="AU123" s="113" t="s">
        <v>77</v>
      </c>
      <c r="AY123" s="12" t="s">
        <v>124</v>
      </c>
      <c r="BE123" s="114">
        <f>IF(N123="základní",J123,0)</f>
        <v>0</v>
      </c>
      <c r="BF123" s="114">
        <f>IF(N123="snížená",J123,0)</f>
        <v>0</v>
      </c>
      <c r="BG123" s="114">
        <f>IF(N123="zákl. přenesená",J123,0)</f>
        <v>0</v>
      </c>
      <c r="BH123" s="114">
        <f>IF(N123="sníž. přenesená",J123,0)</f>
        <v>0</v>
      </c>
      <c r="BI123" s="114">
        <f>IF(N123="nulová",J123,0)</f>
        <v>0</v>
      </c>
      <c r="BJ123" s="12" t="s">
        <v>77</v>
      </c>
      <c r="BK123" s="114">
        <f>ROUND(I123*H123,2)</f>
        <v>0</v>
      </c>
      <c r="BL123" s="12" t="s">
        <v>123</v>
      </c>
      <c r="BM123" s="113" t="s">
        <v>223</v>
      </c>
    </row>
    <row r="124" spans="2:65" s="1" customFormat="1" ht="68.25" x14ac:dyDescent="0.2">
      <c r="B124" s="27"/>
      <c r="D124" s="115" t="s">
        <v>125</v>
      </c>
      <c r="F124" s="116" t="s">
        <v>224</v>
      </c>
      <c r="I124" s="117"/>
      <c r="L124" s="27"/>
      <c r="M124" s="118"/>
      <c r="T124" s="48"/>
      <c r="AT124" s="12" t="s">
        <v>125</v>
      </c>
      <c r="AU124" s="12" t="s">
        <v>77</v>
      </c>
    </row>
    <row r="125" spans="2:65" s="1" customFormat="1" ht="16.5" customHeight="1" x14ac:dyDescent="0.2">
      <c r="B125" s="27"/>
      <c r="C125" s="102" t="s">
        <v>185</v>
      </c>
      <c r="D125" s="102" t="s">
        <v>118</v>
      </c>
      <c r="E125" s="103" t="s">
        <v>225</v>
      </c>
      <c r="F125" s="104" t="s">
        <v>226</v>
      </c>
      <c r="G125" s="105" t="s">
        <v>227</v>
      </c>
      <c r="H125" s="106">
        <v>3465.8</v>
      </c>
      <c r="I125" s="107"/>
      <c r="J125" s="108">
        <f>ROUND(I125*H125,2)</f>
        <v>0</v>
      </c>
      <c r="K125" s="104" t="s">
        <v>19</v>
      </c>
      <c r="L125" s="27"/>
      <c r="M125" s="109" t="s">
        <v>19</v>
      </c>
      <c r="N125" s="110" t="s">
        <v>40</v>
      </c>
      <c r="P125" s="111">
        <f>O125*H125</f>
        <v>0</v>
      </c>
      <c r="Q125" s="111">
        <v>0</v>
      </c>
      <c r="R125" s="111">
        <f>Q125*H125</f>
        <v>0</v>
      </c>
      <c r="S125" s="111">
        <v>0</v>
      </c>
      <c r="T125" s="112">
        <f>S125*H125</f>
        <v>0</v>
      </c>
      <c r="AR125" s="113" t="s">
        <v>123</v>
      </c>
      <c r="AT125" s="113" t="s">
        <v>118</v>
      </c>
      <c r="AU125" s="113" t="s">
        <v>77</v>
      </c>
      <c r="AY125" s="12" t="s">
        <v>124</v>
      </c>
      <c r="BE125" s="114">
        <f>IF(N125="základní",J125,0)</f>
        <v>0</v>
      </c>
      <c r="BF125" s="114">
        <f>IF(N125="snížená",J125,0)</f>
        <v>0</v>
      </c>
      <c r="BG125" s="114">
        <f>IF(N125="zákl. přenesená",J125,0)</f>
        <v>0</v>
      </c>
      <c r="BH125" s="114">
        <f>IF(N125="sníž. přenesená",J125,0)</f>
        <v>0</v>
      </c>
      <c r="BI125" s="114">
        <f>IF(N125="nulová",J125,0)</f>
        <v>0</v>
      </c>
      <c r="BJ125" s="12" t="s">
        <v>77</v>
      </c>
      <c r="BK125" s="114">
        <f>ROUND(I125*H125,2)</f>
        <v>0</v>
      </c>
      <c r="BL125" s="12" t="s">
        <v>123</v>
      </c>
      <c r="BM125" s="113" t="s">
        <v>228</v>
      </c>
    </row>
    <row r="126" spans="2:65" s="1" customFormat="1" ht="19.5" x14ac:dyDescent="0.2">
      <c r="B126" s="27"/>
      <c r="D126" s="115" t="s">
        <v>125</v>
      </c>
      <c r="F126" s="116" t="s">
        <v>229</v>
      </c>
      <c r="I126" s="117"/>
      <c r="L126" s="27"/>
      <c r="M126" s="118"/>
      <c r="T126" s="48"/>
      <c r="AT126" s="12" t="s">
        <v>125</v>
      </c>
      <c r="AU126" s="12" t="s">
        <v>77</v>
      </c>
    </row>
    <row r="127" spans="2:65" s="1" customFormat="1" ht="24.2" customHeight="1" x14ac:dyDescent="0.2">
      <c r="B127" s="27"/>
      <c r="C127" s="102" t="s">
        <v>230</v>
      </c>
      <c r="D127" s="102" t="s">
        <v>118</v>
      </c>
      <c r="E127" s="103" t="s">
        <v>231</v>
      </c>
      <c r="F127" s="104" t="s">
        <v>232</v>
      </c>
      <c r="G127" s="105" t="s">
        <v>199</v>
      </c>
      <c r="H127" s="106">
        <v>2147.4630000000002</v>
      </c>
      <c r="I127" s="107"/>
      <c r="J127" s="108">
        <f>ROUND(I127*H127,2)</f>
        <v>0</v>
      </c>
      <c r="K127" s="104" t="s">
        <v>19</v>
      </c>
      <c r="L127" s="27"/>
      <c r="M127" s="109" t="s">
        <v>19</v>
      </c>
      <c r="N127" s="110" t="s">
        <v>40</v>
      </c>
      <c r="P127" s="111">
        <f>O127*H127</f>
        <v>0</v>
      </c>
      <c r="Q127" s="111">
        <v>0</v>
      </c>
      <c r="R127" s="111">
        <f>Q127*H127</f>
        <v>0</v>
      </c>
      <c r="S127" s="111">
        <v>0</v>
      </c>
      <c r="T127" s="112">
        <f>S127*H127</f>
        <v>0</v>
      </c>
      <c r="AR127" s="113" t="s">
        <v>123</v>
      </c>
      <c r="AT127" s="113" t="s">
        <v>118</v>
      </c>
      <c r="AU127" s="113" t="s">
        <v>77</v>
      </c>
      <c r="AY127" s="12" t="s">
        <v>124</v>
      </c>
      <c r="BE127" s="114">
        <f>IF(N127="základní",J127,0)</f>
        <v>0</v>
      </c>
      <c r="BF127" s="114">
        <f>IF(N127="snížená",J127,0)</f>
        <v>0</v>
      </c>
      <c r="BG127" s="114">
        <f>IF(N127="zákl. přenesená",J127,0)</f>
        <v>0</v>
      </c>
      <c r="BH127" s="114">
        <f>IF(N127="sníž. přenesená",J127,0)</f>
        <v>0</v>
      </c>
      <c r="BI127" s="114">
        <f>IF(N127="nulová",J127,0)</f>
        <v>0</v>
      </c>
      <c r="BJ127" s="12" t="s">
        <v>77</v>
      </c>
      <c r="BK127" s="114">
        <f>ROUND(I127*H127,2)</f>
        <v>0</v>
      </c>
      <c r="BL127" s="12" t="s">
        <v>123</v>
      </c>
      <c r="BM127" s="113" t="s">
        <v>233</v>
      </c>
    </row>
    <row r="128" spans="2:65" s="1" customFormat="1" ht="39" x14ac:dyDescent="0.2">
      <c r="B128" s="27"/>
      <c r="D128" s="115" t="s">
        <v>125</v>
      </c>
      <c r="F128" s="116" t="s">
        <v>234</v>
      </c>
      <c r="I128" s="117"/>
      <c r="L128" s="27"/>
      <c r="M128" s="118"/>
      <c r="T128" s="48"/>
      <c r="AT128" s="12" t="s">
        <v>125</v>
      </c>
      <c r="AU128" s="12" t="s">
        <v>77</v>
      </c>
    </row>
    <row r="129" spans="2:65" s="1" customFormat="1" ht="16.5" customHeight="1" x14ac:dyDescent="0.2">
      <c r="B129" s="27"/>
      <c r="C129" s="102" t="s">
        <v>190</v>
      </c>
      <c r="D129" s="102" t="s">
        <v>118</v>
      </c>
      <c r="E129" s="103" t="s">
        <v>235</v>
      </c>
      <c r="F129" s="104" t="s">
        <v>236</v>
      </c>
      <c r="G129" s="105" t="s">
        <v>227</v>
      </c>
      <c r="H129" s="106">
        <v>500</v>
      </c>
      <c r="I129" s="107"/>
      <c r="J129" s="108">
        <f>ROUND(I129*H129,2)</f>
        <v>0</v>
      </c>
      <c r="K129" s="104" t="s">
        <v>19</v>
      </c>
      <c r="L129" s="27"/>
      <c r="M129" s="109" t="s">
        <v>19</v>
      </c>
      <c r="N129" s="110" t="s">
        <v>40</v>
      </c>
      <c r="P129" s="111">
        <f>O129*H129</f>
        <v>0</v>
      </c>
      <c r="Q129" s="111">
        <v>0</v>
      </c>
      <c r="R129" s="111">
        <f>Q129*H129</f>
        <v>0</v>
      </c>
      <c r="S129" s="111">
        <v>0</v>
      </c>
      <c r="T129" s="112">
        <f>S129*H129</f>
        <v>0</v>
      </c>
      <c r="AR129" s="113" t="s">
        <v>123</v>
      </c>
      <c r="AT129" s="113" t="s">
        <v>118</v>
      </c>
      <c r="AU129" s="113" t="s">
        <v>77</v>
      </c>
      <c r="AY129" s="12" t="s">
        <v>124</v>
      </c>
      <c r="BE129" s="114">
        <f>IF(N129="základní",J129,0)</f>
        <v>0</v>
      </c>
      <c r="BF129" s="114">
        <f>IF(N129="snížená",J129,0)</f>
        <v>0</v>
      </c>
      <c r="BG129" s="114">
        <f>IF(N129="zákl. přenesená",J129,0)</f>
        <v>0</v>
      </c>
      <c r="BH129" s="114">
        <f>IF(N129="sníž. přenesená",J129,0)</f>
        <v>0</v>
      </c>
      <c r="BI129" s="114">
        <f>IF(N129="nulová",J129,0)</f>
        <v>0</v>
      </c>
      <c r="BJ129" s="12" t="s">
        <v>77</v>
      </c>
      <c r="BK129" s="114">
        <f>ROUND(I129*H129,2)</f>
        <v>0</v>
      </c>
      <c r="BL129" s="12" t="s">
        <v>123</v>
      </c>
      <c r="BM129" s="113" t="s">
        <v>237</v>
      </c>
    </row>
    <row r="130" spans="2:65" s="1" customFormat="1" ht="19.5" x14ac:dyDescent="0.2">
      <c r="B130" s="27"/>
      <c r="D130" s="115" t="s">
        <v>125</v>
      </c>
      <c r="F130" s="116" t="s">
        <v>238</v>
      </c>
      <c r="I130" s="117"/>
      <c r="L130" s="27"/>
      <c r="M130" s="118"/>
      <c r="T130" s="48"/>
      <c r="AT130" s="12" t="s">
        <v>125</v>
      </c>
      <c r="AU130" s="12" t="s">
        <v>77</v>
      </c>
    </row>
    <row r="131" spans="2:65" s="1" customFormat="1" ht="16.5" customHeight="1" x14ac:dyDescent="0.2">
      <c r="B131" s="27"/>
      <c r="C131" s="102" t="s">
        <v>7</v>
      </c>
      <c r="D131" s="102" t="s">
        <v>118</v>
      </c>
      <c r="E131" s="103" t="s">
        <v>239</v>
      </c>
      <c r="F131" s="104" t="s">
        <v>240</v>
      </c>
      <c r="G131" s="105" t="s">
        <v>199</v>
      </c>
      <c r="H131" s="106">
        <v>1448.086</v>
      </c>
      <c r="I131" s="107"/>
      <c r="J131" s="108">
        <f>ROUND(I131*H131,2)</f>
        <v>0</v>
      </c>
      <c r="K131" s="104" t="s">
        <v>19</v>
      </c>
      <c r="L131" s="27"/>
      <c r="M131" s="109" t="s">
        <v>19</v>
      </c>
      <c r="N131" s="110" t="s">
        <v>40</v>
      </c>
      <c r="P131" s="111">
        <f>O131*H131</f>
        <v>0</v>
      </c>
      <c r="Q131" s="111">
        <v>0</v>
      </c>
      <c r="R131" s="111">
        <f>Q131*H131</f>
        <v>0</v>
      </c>
      <c r="S131" s="111">
        <v>0</v>
      </c>
      <c r="T131" s="112">
        <f>S131*H131</f>
        <v>0</v>
      </c>
      <c r="AR131" s="113" t="s">
        <v>123</v>
      </c>
      <c r="AT131" s="113" t="s">
        <v>118</v>
      </c>
      <c r="AU131" s="113" t="s">
        <v>77</v>
      </c>
      <c r="AY131" s="12" t="s">
        <v>124</v>
      </c>
      <c r="BE131" s="114">
        <f>IF(N131="základní",J131,0)</f>
        <v>0</v>
      </c>
      <c r="BF131" s="114">
        <f>IF(N131="snížená",J131,0)</f>
        <v>0</v>
      </c>
      <c r="BG131" s="114">
        <f>IF(N131="zákl. přenesená",J131,0)</f>
        <v>0</v>
      </c>
      <c r="BH131" s="114">
        <f>IF(N131="sníž. přenesená",J131,0)</f>
        <v>0</v>
      </c>
      <c r="BI131" s="114">
        <f>IF(N131="nulová",J131,0)</f>
        <v>0</v>
      </c>
      <c r="BJ131" s="12" t="s">
        <v>77</v>
      </c>
      <c r="BK131" s="114">
        <f>ROUND(I131*H131,2)</f>
        <v>0</v>
      </c>
      <c r="BL131" s="12" t="s">
        <v>123</v>
      </c>
      <c r="BM131" s="113" t="s">
        <v>241</v>
      </c>
    </row>
    <row r="132" spans="2:65" s="1" customFormat="1" ht="29.25" x14ac:dyDescent="0.2">
      <c r="B132" s="27"/>
      <c r="D132" s="115" t="s">
        <v>125</v>
      </c>
      <c r="F132" s="116" t="s">
        <v>242</v>
      </c>
      <c r="I132" s="117"/>
      <c r="L132" s="27"/>
      <c r="M132" s="118"/>
      <c r="T132" s="48"/>
      <c r="AT132" s="12" t="s">
        <v>125</v>
      </c>
      <c r="AU132" s="12" t="s">
        <v>77</v>
      </c>
    </row>
    <row r="133" spans="2:65" s="1" customFormat="1" ht="24.2" customHeight="1" x14ac:dyDescent="0.2">
      <c r="B133" s="27"/>
      <c r="C133" s="102" t="s">
        <v>195</v>
      </c>
      <c r="D133" s="102" t="s">
        <v>118</v>
      </c>
      <c r="E133" s="103" t="s">
        <v>243</v>
      </c>
      <c r="F133" s="104" t="s">
        <v>244</v>
      </c>
      <c r="G133" s="105" t="s">
        <v>199</v>
      </c>
      <c r="H133" s="106">
        <v>1448.086</v>
      </c>
      <c r="I133" s="107"/>
      <c r="J133" s="108">
        <f>ROUND(I133*H133,2)</f>
        <v>0</v>
      </c>
      <c r="K133" s="104" t="s">
        <v>19</v>
      </c>
      <c r="L133" s="27"/>
      <c r="M133" s="109" t="s">
        <v>19</v>
      </c>
      <c r="N133" s="110" t="s">
        <v>40</v>
      </c>
      <c r="P133" s="111">
        <f>O133*H133</f>
        <v>0</v>
      </c>
      <c r="Q133" s="111">
        <v>0</v>
      </c>
      <c r="R133" s="111">
        <f>Q133*H133</f>
        <v>0</v>
      </c>
      <c r="S133" s="111">
        <v>0</v>
      </c>
      <c r="T133" s="112">
        <f>S133*H133</f>
        <v>0</v>
      </c>
      <c r="AR133" s="113" t="s">
        <v>123</v>
      </c>
      <c r="AT133" s="113" t="s">
        <v>118</v>
      </c>
      <c r="AU133" s="113" t="s">
        <v>77</v>
      </c>
      <c r="AY133" s="12" t="s">
        <v>124</v>
      </c>
      <c r="BE133" s="114">
        <f>IF(N133="základní",J133,0)</f>
        <v>0</v>
      </c>
      <c r="BF133" s="114">
        <f>IF(N133="snížená",J133,0)</f>
        <v>0</v>
      </c>
      <c r="BG133" s="114">
        <f>IF(N133="zákl. přenesená",J133,0)</f>
        <v>0</v>
      </c>
      <c r="BH133" s="114">
        <f>IF(N133="sníž. přenesená",J133,0)</f>
        <v>0</v>
      </c>
      <c r="BI133" s="114">
        <f>IF(N133="nulová",J133,0)</f>
        <v>0</v>
      </c>
      <c r="BJ133" s="12" t="s">
        <v>77</v>
      </c>
      <c r="BK133" s="114">
        <f>ROUND(I133*H133,2)</f>
        <v>0</v>
      </c>
      <c r="BL133" s="12" t="s">
        <v>123</v>
      </c>
      <c r="BM133" s="113" t="s">
        <v>245</v>
      </c>
    </row>
    <row r="134" spans="2:65" s="1" customFormat="1" ht="29.25" x14ac:dyDescent="0.2">
      <c r="B134" s="27"/>
      <c r="D134" s="115" t="s">
        <v>125</v>
      </c>
      <c r="F134" s="116" t="s">
        <v>246</v>
      </c>
      <c r="I134" s="117"/>
      <c r="L134" s="27"/>
      <c r="M134" s="118"/>
      <c r="T134" s="48"/>
      <c r="AT134" s="12" t="s">
        <v>125</v>
      </c>
      <c r="AU134" s="12" t="s">
        <v>77</v>
      </c>
    </row>
    <row r="135" spans="2:65" s="1" customFormat="1" ht="16.5" customHeight="1" x14ac:dyDescent="0.2">
      <c r="B135" s="27"/>
      <c r="C135" s="102" t="s">
        <v>247</v>
      </c>
      <c r="D135" s="102" t="s">
        <v>118</v>
      </c>
      <c r="E135" s="103" t="s">
        <v>248</v>
      </c>
      <c r="F135" s="104" t="s">
        <v>249</v>
      </c>
      <c r="G135" s="105" t="s">
        <v>199</v>
      </c>
      <c r="H135" s="106">
        <v>1448.086</v>
      </c>
      <c r="I135" s="107"/>
      <c r="J135" s="108">
        <f>ROUND(I135*H135,2)</f>
        <v>0</v>
      </c>
      <c r="K135" s="104" t="s">
        <v>19</v>
      </c>
      <c r="L135" s="27"/>
      <c r="M135" s="109" t="s">
        <v>19</v>
      </c>
      <c r="N135" s="110" t="s">
        <v>40</v>
      </c>
      <c r="P135" s="111">
        <f>O135*H135</f>
        <v>0</v>
      </c>
      <c r="Q135" s="111">
        <v>0</v>
      </c>
      <c r="R135" s="111">
        <f>Q135*H135</f>
        <v>0</v>
      </c>
      <c r="S135" s="111">
        <v>0</v>
      </c>
      <c r="T135" s="112">
        <f>S135*H135</f>
        <v>0</v>
      </c>
      <c r="AR135" s="113" t="s">
        <v>123</v>
      </c>
      <c r="AT135" s="113" t="s">
        <v>118</v>
      </c>
      <c r="AU135" s="113" t="s">
        <v>77</v>
      </c>
      <c r="AY135" s="12" t="s">
        <v>124</v>
      </c>
      <c r="BE135" s="114">
        <f>IF(N135="základní",J135,0)</f>
        <v>0</v>
      </c>
      <c r="BF135" s="114">
        <f>IF(N135="snížená",J135,0)</f>
        <v>0</v>
      </c>
      <c r="BG135" s="114">
        <f>IF(N135="zákl. přenesená",J135,0)</f>
        <v>0</v>
      </c>
      <c r="BH135" s="114">
        <f>IF(N135="sníž. přenesená",J135,0)</f>
        <v>0</v>
      </c>
      <c r="BI135" s="114">
        <f>IF(N135="nulová",J135,0)</f>
        <v>0</v>
      </c>
      <c r="BJ135" s="12" t="s">
        <v>77</v>
      </c>
      <c r="BK135" s="114">
        <f>ROUND(I135*H135,2)</f>
        <v>0</v>
      </c>
      <c r="BL135" s="12" t="s">
        <v>123</v>
      </c>
      <c r="BM135" s="113" t="s">
        <v>250</v>
      </c>
    </row>
    <row r="136" spans="2:65" s="1" customFormat="1" ht="19.5" x14ac:dyDescent="0.2">
      <c r="B136" s="27"/>
      <c r="D136" s="115" t="s">
        <v>125</v>
      </c>
      <c r="F136" s="116" t="s">
        <v>251</v>
      </c>
      <c r="I136" s="117"/>
      <c r="L136" s="27"/>
      <c r="M136" s="118"/>
      <c r="T136" s="48"/>
      <c r="AT136" s="12" t="s">
        <v>125</v>
      </c>
      <c r="AU136" s="12" t="s">
        <v>77</v>
      </c>
    </row>
    <row r="137" spans="2:65" s="1" customFormat="1" ht="16.5" customHeight="1" x14ac:dyDescent="0.2">
      <c r="B137" s="27"/>
      <c r="C137" s="102" t="s">
        <v>200</v>
      </c>
      <c r="D137" s="102" t="s">
        <v>118</v>
      </c>
      <c r="E137" s="103" t="s">
        <v>252</v>
      </c>
      <c r="F137" s="104" t="s">
        <v>253</v>
      </c>
      <c r="G137" s="105" t="s">
        <v>254</v>
      </c>
      <c r="H137" s="106">
        <v>1519.62</v>
      </c>
      <c r="I137" s="107"/>
      <c r="J137" s="108">
        <f>ROUND(I137*H137,2)</f>
        <v>0</v>
      </c>
      <c r="K137" s="104" t="s">
        <v>19</v>
      </c>
      <c r="L137" s="27"/>
      <c r="M137" s="109" t="s">
        <v>19</v>
      </c>
      <c r="N137" s="110" t="s">
        <v>40</v>
      </c>
      <c r="P137" s="111">
        <f>O137*H137</f>
        <v>0</v>
      </c>
      <c r="Q137" s="111">
        <v>0</v>
      </c>
      <c r="R137" s="111">
        <f>Q137*H137</f>
        <v>0</v>
      </c>
      <c r="S137" s="111">
        <v>0</v>
      </c>
      <c r="T137" s="112">
        <f>S137*H137</f>
        <v>0</v>
      </c>
      <c r="AR137" s="113" t="s">
        <v>123</v>
      </c>
      <c r="AT137" s="113" t="s">
        <v>118</v>
      </c>
      <c r="AU137" s="113" t="s">
        <v>77</v>
      </c>
      <c r="AY137" s="12" t="s">
        <v>124</v>
      </c>
      <c r="BE137" s="114">
        <f>IF(N137="základní",J137,0)</f>
        <v>0</v>
      </c>
      <c r="BF137" s="114">
        <f>IF(N137="snížená",J137,0)</f>
        <v>0</v>
      </c>
      <c r="BG137" s="114">
        <f>IF(N137="zákl. přenesená",J137,0)</f>
        <v>0</v>
      </c>
      <c r="BH137" s="114">
        <f>IF(N137="sníž. přenesená",J137,0)</f>
        <v>0</v>
      </c>
      <c r="BI137" s="114">
        <f>IF(N137="nulová",J137,0)</f>
        <v>0</v>
      </c>
      <c r="BJ137" s="12" t="s">
        <v>77</v>
      </c>
      <c r="BK137" s="114">
        <f>ROUND(I137*H137,2)</f>
        <v>0</v>
      </c>
      <c r="BL137" s="12" t="s">
        <v>123</v>
      </c>
      <c r="BM137" s="113" t="s">
        <v>255</v>
      </c>
    </row>
    <row r="138" spans="2:65" s="1" customFormat="1" ht="19.5" x14ac:dyDescent="0.2">
      <c r="B138" s="27"/>
      <c r="D138" s="115" t="s">
        <v>125</v>
      </c>
      <c r="F138" s="116" t="s">
        <v>256</v>
      </c>
      <c r="I138" s="117"/>
      <c r="L138" s="27"/>
      <c r="M138" s="118"/>
      <c r="T138" s="48"/>
      <c r="AT138" s="12" t="s">
        <v>125</v>
      </c>
      <c r="AU138" s="12" t="s">
        <v>77</v>
      </c>
    </row>
    <row r="139" spans="2:65" s="1" customFormat="1" ht="16.5" customHeight="1" x14ac:dyDescent="0.2">
      <c r="B139" s="27"/>
      <c r="C139" s="136" t="s">
        <v>257</v>
      </c>
      <c r="D139" s="136" t="s">
        <v>159</v>
      </c>
      <c r="E139" s="137" t="s">
        <v>258</v>
      </c>
      <c r="F139" s="138" t="s">
        <v>259</v>
      </c>
      <c r="G139" s="139" t="s">
        <v>199</v>
      </c>
      <c r="H139" s="140">
        <v>3039.24</v>
      </c>
      <c r="I139" s="141"/>
      <c r="J139" s="142">
        <f>ROUND(I139*H139,2)</f>
        <v>0</v>
      </c>
      <c r="K139" s="138" t="s">
        <v>19</v>
      </c>
      <c r="L139" s="143"/>
      <c r="M139" s="144" t="s">
        <v>19</v>
      </c>
      <c r="N139" s="145" t="s">
        <v>40</v>
      </c>
      <c r="P139" s="111">
        <f>O139*H139</f>
        <v>0</v>
      </c>
      <c r="Q139" s="111">
        <v>0</v>
      </c>
      <c r="R139" s="111">
        <f>Q139*H139</f>
        <v>0</v>
      </c>
      <c r="S139" s="111">
        <v>0</v>
      </c>
      <c r="T139" s="112">
        <f>S139*H139</f>
        <v>0</v>
      </c>
      <c r="AR139" s="113" t="s">
        <v>162</v>
      </c>
      <c r="AT139" s="113" t="s">
        <v>159</v>
      </c>
      <c r="AU139" s="113" t="s">
        <v>77</v>
      </c>
      <c r="AY139" s="12" t="s">
        <v>124</v>
      </c>
      <c r="BE139" s="114">
        <f>IF(N139="základní",J139,0)</f>
        <v>0</v>
      </c>
      <c r="BF139" s="114">
        <f>IF(N139="snížená",J139,0)</f>
        <v>0</v>
      </c>
      <c r="BG139" s="114">
        <f>IF(N139="zákl. přenesená",J139,0)</f>
        <v>0</v>
      </c>
      <c r="BH139" s="114">
        <f>IF(N139="sníž. přenesená",J139,0)</f>
        <v>0</v>
      </c>
      <c r="BI139" s="114">
        <f>IF(N139="nulová",J139,0)</f>
        <v>0</v>
      </c>
      <c r="BJ139" s="12" t="s">
        <v>77</v>
      </c>
      <c r="BK139" s="114">
        <f>ROUND(I139*H139,2)</f>
        <v>0</v>
      </c>
      <c r="BL139" s="12" t="s">
        <v>123</v>
      </c>
      <c r="BM139" s="113" t="s">
        <v>260</v>
      </c>
    </row>
    <row r="140" spans="2:65" s="1" customFormat="1" ht="19.5" x14ac:dyDescent="0.2">
      <c r="B140" s="27"/>
      <c r="D140" s="115" t="s">
        <v>125</v>
      </c>
      <c r="F140" s="116" t="s">
        <v>261</v>
      </c>
      <c r="I140" s="117"/>
      <c r="L140" s="27"/>
      <c r="M140" s="118"/>
      <c r="T140" s="48"/>
      <c r="AT140" s="12" t="s">
        <v>125</v>
      </c>
      <c r="AU140" s="12" t="s">
        <v>77</v>
      </c>
    </row>
    <row r="141" spans="2:65" s="1" customFormat="1" ht="24.2" customHeight="1" x14ac:dyDescent="0.2">
      <c r="B141" s="27"/>
      <c r="C141" s="102" t="s">
        <v>205</v>
      </c>
      <c r="D141" s="102" t="s">
        <v>118</v>
      </c>
      <c r="E141" s="103" t="s">
        <v>243</v>
      </c>
      <c r="F141" s="104" t="s">
        <v>244</v>
      </c>
      <c r="G141" s="105" t="s">
        <v>199</v>
      </c>
      <c r="H141" s="106">
        <v>3039.24</v>
      </c>
      <c r="I141" s="107"/>
      <c r="J141" s="108">
        <f>ROUND(I141*H141,2)</f>
        <v>0</v>
      </c>
      <c r="K141" s="104" t="s">
        <v>19</v>
      </c>
      <c r="L141" s="27"/>
      <c r="M141" s="109" t="s">
        <v>19</v>
      </c>
      <c r="N141" s="110" t="s">
        <v>40</v>
      </c>
      <c r="P141" s="111">
        <f>O141*H141</f>
        <v>0</v>
      </c>
      <c r="Q141" s="111">
        <v>0</v>
      </c>
      <c r="R141" s="111">
        <f>Q141*H141</f>
        <v>0</v>
      </c>
      <c r="S141" s="111">
        <v>0</v>
      </c>
      <c r="T141" s="112">
        <f>S141*H141</f>
        <v>0</v>
      </c>
      <c r="AR141" s="113" t="s">
        <v>123</v>
      </c>
      <c r="AT141" s="113" t="s">
        <v>118</v>
      </c>
      <c r="AU141" s="113" t="s">
        <v>77</v>
      </c>
      <c r="AY141" s="12" t="s">
        <v>124</v>
      </c>
      <c r="BE141" s="114">
        <f>IF(N141="základní",J141,0)</f>
        <v>0</v>
      </c>
      <c r="BF141" s="114">
        <f>IF(N141="snížená",J141,0)</f>
        <v>0</v>
      </c>
      <c r="BG141" s="114">
        <f>IF(N141="zákl. přenesená",J141,0)</f>
        <v>0</v>
      </c>
      <c r="BH141" s="114">
        <f>IF(N141="sníž. přenesená",J141,0)</f>
        <v>0</v>
      </c>
      <c r="BI141" s="114">
        <f>IF(N141="nulová",J141,0)</f>
        <v>0</v>
      </c>
      <c r="BJ141" s="12" t="s">
        <v>77</v>
      </c>
      <c r="BK141" s="114">
        <f>ROUND(I141*H141,2)</f>
        <v>0</v>
      </c>
      <c r="BL141" s="12" t="s">
        <v>123</v>
      </c>
      <c r="BM141" s="113" t="s">
        <v>262</v>
      </c>
    </row>
    <row r="142" spans="2:65" s="1" customFormat="1" ht="19.5" x14ac:dyDescent="0.2">
      <c r="B142" s="27"/>
      <c r="D142" s="115" t="s">
        <v>125</v>
      </c>
      <c r="F142" s="116" t="s">
        <v>263</v>
      </c>
      <c r="I142" s="117"/>
      <c r="L142" s="27"/>
      <c r="M142" s="118"/>
      <c r="T142" s="48"/>
      <c r="AT142" s="12" t="s">
        <v>125</v>
      </c>
      <c r="AU142" s="12" t="s">
        <v>77</v>
      </c>
    </row>
    <row r="143" spans="2:65" s="1" customFormat="1" ht="16.5" customHeight="1" x14ac:dyDescent="0.2">
      <c r="B143" s="27"/>
      <c r="C143" s="102" t="s">
        <v>264</v>
      </c>
      <c r="D143" s="102" t="s">
        <v>118</v>
      </c>
      <c r="E143" s="103" t="s">
        <v>265</v>
      </c>
      <c r="F143" s="104" t="s">
        <v>266</v>
      </c>
      <c r="G143" s="105" t="s">
        <v>222</v>
      </c>
      <c r="H143" s="106">
        <v>2.6659999999999999</v>
      </c>
      <c r="I143" s="107"/>
      <c r="J143" s="108">
        <f>ROUND(I143*H143,2)</f>
        <v>0</v>
      </c>
      <c r="K143" s="104" t="s">
        <v>19</v>
      </c>
      <c r="L143" s="27"/>
      <c r="M143" s="109" t="s">
        <v>19</v>
      </c>
      <c r="N143" s="110" t="s">
        <v>40</v>
      </c>
      <c r="P143" s="111">
        <f>O143*H143</f>
        <v>0</v>
      </c>
      <c r="Q143" s="111">
        <v>0</v>
      </c>
      <c r="R143" s="111">
        <f>Q143*H143</f>
        <v>0</v>
      </c>
      <c r="S143" s="111">
        <v>0</v>
      </c>
      <c r="T143" s="112">
        <f>S143*H143</f>
        <v>0</v>
      </c>
      <c r="AR143" s="113" t="s">
        <v>123</v>
      </c>
      <c r="AT143" s="113" t="s">
        <v>118</v>
      </c>
      <c r="AU143" s="113" t="s">
        <v>77</v>
      </c>
      <c r="AY143" s="12" t="s">
        <v>124</v>
      </c>
      <c r="BE143" s="114">
        <f>IF(N143="základní",J143,0)</f>
        <v>0</v>
      </c>
      <c r="BF143" s="114">
        <f>IF(N143="snížená",J143,0)</f>
        <v>0</v>
      </c>
      <c r="BG143" s="114">
        <f>IF(N143="zákl. přenesená",J143,0)</f>
        <v>0</v>
      </c>
      <c r="BH143" s="114">
        <f>IF(N143="sníž. přenesená",J143,0)</f>
        <v>0</v>
      </c>
      <c r="BI143" s="114">
        <f>IF(N143="nulová",J143,0)</f>
        <v>0</v>
      </c>
      <c r="BJ143" s="12" t="s">
        <v>77</v>
      </c>
      <c r="BK143" s="114">
        <f>ROUND(I143*H143,2)</f>
        <v>0</v>
      </c>
      <c r="BL143" s="12" t="s">
        <v>123</v>
      </c>
      <c r="BM143" s="113" t="s">
        <v>267</v>
      </c>
    </row>
    <row r="144" spans="2:65" s="1" customFormat="1" ht="19.5" x14ac:dyDescent="0.2">
      <c r="B144" s="27"/>
      <c r="D144" s="115" t="s">
        <v>125</v>
      </c>
      <c r="F144" s="116" t="s">
        <v>268</v>
      </c>
      <c r="I144" s="117"/>
      <c r="L144" s="27"/>
      <c r="M144" s="118"/>
      <c r="T144" s="48"/>
      <c r="AT144" s="12" t="s">
        <v>125</v>
      </c>
      <c r="AU144" s="12" t="s">
        <v>77</v>
      </c>
    </row>
    <row r="145" spans="2:65" s="1" customFormat="1" ht="16.5" customHeight="1" x14ac:dyDescent="0.2">
      <c r="B145" s="27"/>
      <c r="C145" s="102" t="s">
        <v>209</v>
      </c>
      <c r="D145" s="102" t="s">
        <v>118</v>
      </c>
      <c r="E145" s="103" t="s">
        <v>269</v>
      </c>
      <c r="F145" s="104" t="s">
        <v>270</v>
      </c>
      <c r="G145" s="105" t="s">
        <v>121</v>
      </c>
      <c r="H145" s="106">
        <v>1643</v>
      </c>
      <c r="I145" s="107"/>
      <c r="J145" s="108">
        <f>ROUND(I145*H145,2)</f>
        <v>0</v>
      </c>
      <c r="K145" s="104" t="s">
        <v>19</v>
      </c>
      <c r="L145" s="27"/>
      <c r="M145" s="109" t="s">
        <v>19</v>
      </c>
      <c r="N145" s="110" t="s">
        <v>40</v>
      </c>
      <c r="P145" s="111">
        <f>O145*H145</f>
        <v>0</v>
      </c>
      <c r="Q145" s="111">
        <v>0</v>
      </c>
      <c r="R145" s="111">
        <f>Q145*H145</f>
        <v>0</v>
      </c>
      <c r="S145" s="111">
        <v>0</v>
      </c>
      <c r="T145" s="112">
        <f>S145*H145</f>
        <v>0</v>
      </c>
      <c r="AR145" s="113" t="s">
        <v>123</v>
      </c>
      <c r="AT145" s="113" t="s">
        <v>118</v>
      </c>
      <c r="AU145" s="113" t="s">
        <v>77</v>
      </c>
      <c r="AY145" s="12" t="s">
        <v>124</v>
      </c>
      <c r="BE145" s="114">
        <f>IF(N145="základní",J145,0)</f>
        <v>0</v>
      </c>
      <c r="BF145" s="114">
        <f>IF(N145="snížená",J145,0)</f>
        <v>0</v>
      </c>
      <c r="BG145" s="114">
        <f>IF(N145="zákl. přenesená",J145,0)</f>
        <v>0</v>
      </c>
      <c r="BH145" s="114">
        <f>IF(N145="sníž. přenesená",J145,0)</f>
        <v>0</v>
      </c>
      <c r="BI145" s="114">
        <f>IF(N145="nulová",J145,0)</f>
        <v>0</v>
      </c>
      <c r="BJ145" s="12" t="s">
        <v>77</v>
      </c>
      <c r="BK145" s="114">
        <f>ROUND(I145*H145,2)</f>
        <v>0</v>
      </c>
      <c r="BL145" s="12" t="s">
        <v>123</v>
      </c>
      <c r="BM145" s="113" t="s">
        <v>271</v>
      </c>
    </row>
    <row r="146" spans="2:65" s="1" customFormat="1" ht="68.25" x14ac:dyDescent="0.2">
      <c r="B146" s="27"/>
      <c r="D146" s="115" t="s">
        <v>125</v>
      </c>
      <c r="F146" s="116" t="s">
        <v>272</v>
      </c>
      <c r="I146" s="117"/>
      <c r="L146" s="27"/>
      <c r="M146" s="118"/>
      <c r="T146" s="48"/>
      <c r="AT146" s="12" t="s">
        <v>125</v>
      </c>
      <c r="AU146" s="12" t="s">
        <v>77</v>
      </c>
    </row>
    <row r="147" spans="2:65" s="1" customFormat="1" ht="16.5" customHeight="1" x14ac:dyDescent="0.2">
      <c r="B147" s="27"/>
      <c r="C147" s="136" t="s">
        <v>273</v>
      </c>
      <c r="D147" s="136" t="s">
        <v>159</v>
      </c>
      <c r="E147" s="137" t="s">
        <v>274</v>
      </c>
      <c r="F147" s="138" t="s">
        <v>275</v>
      </c>
      <c r="G147" s="139" t="s">
        <v>121</v>
      </c>
      <c r="H147" s="140">
        <v>711</v>
      </c>
      <c r="I147" s="141"/>
      <c r="J147" s="142">
        <f>ROUND(I147*H147,2)</f>
        <v>0</v>
      </c>
      <c r="K147" s="138" t="s">
        <v>19</v>
      </c>
      <c r="L147" s="143"/>
      <c r="M147" s="144" t="s">
        <v>19</v>
      </c>
      <c r="N147" s="145" t="s">
        <v>40</v>
      </c>
      <c r="P147" s="111">
        <f>O147*H147</f>
        <v>0</v>
      </c>
      <c r="Q147" s="111">
        <v>0</v>
      </c>
      <c r="R147" s="111">
        <f>Q147*H147</f>
        <v>0</v>
      </c>
      <c r="S147" s="111">
        <v>0</v>
      </c>
      <c r="T147" s="112">
        <f>S147*H147</f>
        <v>0</v>
      </c>
      <c r="AR147" s="113" t="s">
        <v>162</v>
      </c>
      <c r="AT147" s="113" t="s">
        <v>159</v>
      </c>
      <c r="AU147" s="113" t="s">
        <v>77</v>
      </c>
      <c r="AY147" s="12" t="s">
        <v>124</v>
      </c>
      <c r="BE147" s="114">
        <f>IF(N147="základní",J147,0)</f>
        <v>0</v>
      </c>
      <c r="BF147" s="114">
        <f>IF(N147="snížená",J147,0)</f>
        <v>0</v>
      </c>
      <c r="BG147" s="114">
        <f>IF(N147="zákl. přenesená",J147,0)</f>
        <v>0</v>
      </c>
      <c r="BH147" s="114">
        <f>IF(N147="sníž. přenesená",J147,0)</f>
        <v>0</v>
      </c>
      <c r="BI147" s="114">
        <f>IF(N147="nulová",J147,0)</f>
        <v>0</v>
      </c>
      <c r="BJ147" s="12" t="s">
        <v>77</v>
      </c>
      <c r="BK147" s="114">
        <f>ROUND(I147*H147,2)</f>
        <v>0</v>
      </c>
      <c r="BL147" s="12" t="s">
        <v>123</v>
      </c>
      <c r="BM147" s="113" t="s">
        <v>276</v>
      </c>
    </row>
    <row r="148" spans="2:65" s="1" customFormat="1" ht="16.5" customHeight="1" x14ac:dyDescent="0.2">
      <c r="B148" s="27"/>
      <c r="C148" s="136" t="s">
        <v>213</v>
      </c>
      <c r="D148" s="136" t="s">
        <v>159</v>
      </c>
      <c r="E148" s="137" t="s">
        <v>277</v>
      </c>
      <c r="F148" s="138" t="s">
        <v>278</v>
      </c>
      <c r="G148" s="139" t="s">
        <v>121</v>
      </c>
      <c r="H148" s="140">
        <v>932</v>
      </c>
      <c r="I148" s="141"/>
      <c r="J148" s="142">
        <f>ROUND(I148*H148,2)</f>
        <v>0</v>
      </c>
      <c r="K148" s="138" t="s">
        <v>19</v>
      </c>
      <c r="L148" s="143"/>
      <c r="M148" s="144" t="s">
        <v>19</v>
      </c>
      <c r="N148" s="145" t="s">
        <v>40</v>
      </c>
      <c r="P148" s="111">
        <f>O148*H148</f>
        <v>0</v>
      </c>
      <c r="Q148" s="111">
        <v>0</v>
      </c>
      <c r="R148" s="111">
        <f>Q148*H148</f>
        <v>0</v>
      </c>
      <c r="S148" s="111">
        <v>0</v>
      </c>
      <c r="T148" s="112">
        <f>S148*H148</f>
        <v>0</v>
      </c>
      <c r="AR148" s="113" t="s">
        <v>162</v>
      </c>
      <c r="AT148" s="113" t="s">
        <v>159</v>
      </c>
      <c r="AU148" s="113" t="s">
        <v>77</v>
      </c>
      <c r="AY148" s="12" t="s">
        <v>124</v>
      </c>
      <c r="BE148" s="114">
        <f>IF(N148="základní",J148,0)</f>
        <v>0</v>
      </c>
      <c r="BF148" s="114">
        <f>IF(N148="snížená",J148,0)</f>
        <v>0</v>
      </c>
      <c r="BG148" s="114">
        <f>IF(N148="zákl. přenesená",J148,0)</f>
        <v>0</v>
      </c>
      <c r="BH148" s="114">
        <f>IF(N148="sníž. přenesená",J148,0)</f>
        <v>0</v>
      </c>
      <c r="BI148" s="114">
        <f>IF(N148="nulová",J148,0)</f>
        <v>0</v>
      </c>
      <c r="BJ148" s="12" t="s">
        <v>77</v>
      </c>
      <c r="BK148" s="114">
        <f>ROUND(I148*H148,2)</f>
        <v>0</v>
      </c>
      <c r="BL148" s="12" t="s">
        <v>123</v>
      </c>
      <c r="BM148" s="113" t="s">
        <v>279</v>
      </c>
    </row>
    <row r="149" spans="2:65" s="1" customFormat="1" ht="21.75" customHeight="1" x14ac:dyDescent="0.2">
      <c r="B149" s="27"/>
      <c r="C149" s="102" t="s">
        <v>69</v>
      </c>
      <c r="D149" s="102" t="s">
        <v>118</v>
      </c>
      <c r="E149" s="103" t="s">
        <v>280</v>
      </c>
      <c r="F149" s="104" t="s">
        <v>281</v>
      </c>
      <c r="G149" s="105" t="s">
        <v>189</v>
      </c>
      <c r="H149" s="106">
        <v>1500</v>
      </c>
      <c r="I149" s="107"/>
      <c r="J149" s="108">
        <f>ROUND(I149*H149,2)</f>
        <v>0</v>
      </c>
      <c r="K149" s="104" t="s">
        <v>19</v>
      </c>
      <c r="L149" s="27"/>
      <c r="M149" s="109" t="s">
        <v>19</v>
      </c>
      <c r="N149" s="110" t="s">
        <v>40</v>
      </c>
      <c r="P149" s="111">
        <f>O149*H149</f>
        <v>0</v>
      </c>
      <c r="Q149" s="111">
        <v>0</v>
      </c>
      <c r="R149" s="111">
        <f>Q149*H149</f>
        <v>0</v>
      </c>
      <c r="S149" s="111">
        <v>0</v>
      </c>
      <c r="T149" s="112">
        <f>S149*H149</f>
        <v>0</v>
      </c>
      <c r="AR149" s="113" t="s">
        <v>123</v>
      </c>
      <c r="AT149" s="113" t="s">
        <v>118</v>
      </c>
      <c r="AU149" s="113" t="s">
        <v>77</v>
      </c>
      <c r="AY149" s="12" t="s">
        <v>124</v>
      </c>
      <c r="BE149" s="114">
        <f>IF(N149="základní",J149,0)</f>
        <v>0</v>
      </c>
      <c r="BF149" s="114">
        <f>IF(N149="snížená",J149,0)</f>
        <v>0</v>
      </c>
      <c r="BG149" s="114">
        <f>IF(N149="zákl. přenesená",J149,0)</f>
        <v>0</v>
      </c>
      <c r="BH149" s="114">
        <f>IF(N149="sníž. přenesená",J149,0)</f>
        <v>0</v>
      </c>
      <c r="BI149" s="114">
        <f>IF(N149="nulová",J149,0)</f>
        <v>0</v>
      </c>
      <c r="BJ149" s="12" t="s">
        <v>77</v>
      </c>
      <c r="BK149" s="114">
        <f>ROUND(I149*H149,2)</f>
        <v>0</v>
      </c>
      <c r="BL149" s="12" t="s">
        <v>123</v>
      </c>
      <c r="BM149" s="113" t="s">
        <v>282</v>
      </c>
    </row>
    <row r="150" spans="2:65" s="1" customFormat="1" ht="19.5" x14ac:dyDescent="0.2">
      <c r="B150" s="27"/>
      <c r="D150" s="115" t="s">
        <v>125</v>
      </c>
      <c r="F150" s="116" t="s">
        <v>283</v>
      </c>
      <c r="I150" s="117"/>
      <c r="L150" s="27"/>
      <c r="M150" s="118"/>
      <c r="T150" s="48"/>
      <c r="AT150" s="12" t="s">
        <v>125</v>
      </c>
      <c r="AU150" s="12" t="s">
        <v>77</v>
      </c>
    </row>
    <row r="151" spans="2:65" s="1" customFormat="1" ht="24.2" customHeight="1" x14ac:dyDescent="0.2">
      <c r="B151" s="27"/>
      <c r="C151" s="102" t="s">
        <v>284</v>
      </c>
      <c r="D151" s="102" t="s">
        <v>118</v>
      </c>
      <c r="E151" s="103" t="s">
        <v>285</v>
      </c>
      <c r="F151" s="104" t="s">
        <v>286</v>
      </c>
      <c r="G151" s="105" t="s">
        <v>199</v>
      </c>
      <c r="H151" s="106">
        <v>16.43</v>
      </c>
      <c r="I151" s="107"/>
      <c r="J151" s="108">
        <f>ROUND(I151*H151,2)</f>
        <v>0</v>
      </c>
      <c r="K151" s="104" t="s">
        <v>19</v>
      </c>
      <c r="L151" s="27"/>
      <c r="M151" s="109" t="s">
        <v>19</v>
      </c>
      <c r="N151" s="110" t="s">
        <v>40</v>
      </c>
      <c r="P151" s="111">
        <f>O151*H151</f>
        <v>0</v>
      </c>
      <c r="Q151" s="111">
        <v>0</v>
      </c>
      <c r="R151" s="111">
        <f>Q151*H151</f>
        <v>0</v>
      </c>
      <c r="S151" s="111">
        <v>0</v>
      </c>
      <c r="T151" s="112">
        <f>S151*H151</f>
        <v>0</v>
      </c>
      <c r="AR151" s="113" t="s">
        <v>123</v>
      </c>
      <c r="AT151" s="113" t="s">
        <v>118</v>
      </c>
      <c r="AU151" s="113" t="s">
        <v>77</v>
      </c>
      <c r="AY151" s="12" t="s">
        <v>124</v>
      </c>
      <c r="BE151" s="114">
        <f>IF(N151="základní",J151,0)</f>
        <v>0</v>
      </c>
      <c r="BF151" s="114">
        <f>IF(N151="snížená",J151,0)</f>
        <v>0</v>
      </c>
      <c r="BG151" s="114">
        <f>IF(N151="zákl. přenesená",J151,0)</f>
        <v>0</v>
      </c>
      <c r="BH151" s="114">
        <f>IF(N151="sníž. přenesená",J151,0)</f>
        <v>0</v>
      </c>
      <c r="BI151" s="114">
        <f>IF(N151="nulová",J151,0)</f>
        <v>0</v>
      </c>
      <c r="BJ151" s="12" t="s">
        <v>77</v>
      </c>
      <c r="BK151" s="114">
        <f>ROUND(I151*H151,2)</f>
        <v>0</v>
      </c>
      <c r="BL151" s="12" t="s">
        <v>123</v>
      </c>
      <c r="BM151" s="113" t="s">
        <v>287</v>
      </c>
    </row>
    <row r="152" spans="2:65" s="1" customFormat="1" ht="19.5" x14ac:dyDescent="0.2">
      <c r="B152" s="27"/>
      <c r="D152" s="115" t="s">
        <v>125</v>
      </c>
      <c r="F152" s="116" t="s">
        <v>288</v>
      </c>
      <c r="I152" s="117"/>
      <c r="L152" s="27"/>
      <c r="M152" s="118"/>
      <c r="T152" s="48"/>
      <c r="AT152" s="12" t="s">
        <v>125</v>
      </c>
      <c r="AU152" s="12" t="s">
        <v>77</v>
      </c>
    </row>
    <row r="153" spans="2:65" s="1" customFormat="1" ht="16.5" customHeight="1" x14ac:dyDescent="0.2">
      <c r="B153" s="27"/>
      <c r="C153" s="102" t="s">
        <v>217</v>
      </c>
      <c r="D153" s="102" t="s">
        <v>118</v>
      </c>
      <c r="E153" s="103" t="s">
        <v>289</v>
      </c>
      <c r="F153" s="104" t="s">
        <v>290</v>
      </c>
      <c r="G153" s="105" t="s">
        <v>121</v>
      </c>
      <c r="H153" s="106">
        <v>3040</v>
      </c>
      <c r="I153" s="107"/>
      <c r="J153" s="108">
        <f>ROUND(I153*H153,2)</f>
        <v>0</v>
      </c>
      <c r="K153" s="104" t="s">
        <v>19</v>
      </c>
      <c r="L153" s="27"/>
      <c r="M153" s="109" t="s">
        <v>19</v>
      </c>
      <c r="N153" s="110" t="s">
        <v>40</v>
      </c>
      <c r="P153" s="111">
        <f>O153*H153</f>
        <v>0</v>
      </c>
      <c r="Q153" s="111">
        <v>0</v>
      </c>
      <c r="R153" s="111">
        <f>Q153*H153</f>
        <v>0</v>
      </c>
      <c r="S153" s="111">
        <v>0</v>
      </c>
      <c r="T153" s="112">
        <f>S153*H153</f>
        <v>0</v>
      </c>
      <c r="AR153" s="113" t="s">
        <v>123</v>
      </c>
      <c r="AT153" s="113" t="s">
        <v>118</v>
      </c>
      <c r="AU153" s="113" t="s">
        <v>77</v>
      </c>
      <c r="AY153" s="12" t="s">
        <v>124</v>
      </c>
      <c r="BE153" s="114">
        <f>IF(N153="základní",J153,0)</f>
        <v>0</v>
      </c>
      <c r="BF153" s="114">
        <f>IF(N153="snížená",J153,0)</f>
        <v>0</v>
      </c>
      <c r="BG153" s="114">
        <f>IF(N153="zákl. přenesená",J153,0)</f>
        <v>0</v>
      </c>
      <c r="BH153" s="114">
        <f>IF(N153="sníž. přenesená",J153,0)</f>
        <v>0</v>
      </c>
      <c r="BI153" s="114">
        <f>IF(N153="nulová",J153,0)</f>
        <v>0</v>
      </c>
      <c r="BJ153" s="12" t="s">
        <v>77</v>
      </c>
      <c r="BK153" s="114">
        <f>ROUND(I153*H153,2)</f>
        <v>0</v>
      </c>
      <c r="BL153" s="12" t="s">
        <v>123</v>
      </c>
      <c r="BM153" s="113" t="s">
        <v>291</v>
      </c>
    </row>
    <row r="154" spans="2:65" s="1" customFormat="1" ht="29.25" x14ac:dyDescent="0.2">
      <c r="B154" s="27"/>
      <c r="D154" s="115" t="s">
        <v>125</v>
      </c>
      <c r="F154" s="116" t="s">
        <v>292</v>
      </c>
      <c r="I154" s="117"/>
      <c r="L154" s="27"/>
      <c r="M154" s="118"/>
      <c r="T154" s="48"/>
      <c r="AT154" s="12" t="s">
        <v>125</v>
      </c>
      <c r="AU154" s="12" t="s">
        <v>77</v>
      </c>
    </row>
    <row r="155" spans="2:65" s="1" customFormat="1" ht="16.5" customHeight="1" x14ac:dyDescent="0.2">
      <c r="B155" s="27"/>
      <c r="C155" s="102" t="s">
        <v>293</v>
      </c>
      <c r="D155" s="102" t="s">
        <v>118</v>
      </c>
      <c r="E155" s="103" t="s">
        <v>289</v>
      </c>
      <c r="F155" s="104" t="s">
        <v>290</v>
      </c>
      <c r="G155" s="105" t="s">
        <v>121</v>
      </c>
      <c r="H155" s="106">
        <v>200</v>
      </c>
      <c r="I155" s="107"/>
      <c r="J155" s="108">
        <f>ROUND(I155*H155,2)</f>
        <v>0</v>
      </c>
      <c r="K155" s="104" t="s">
        <v>19</v>
      </c>
      <c r="L155" s="27"/>
      <c r="M155" s="109" t="s">
        <v>19</v>
      </c>
      <c r="N155" s="110" t="s">
        <v>40</v>
      </c>
      <c r="P155" s="111">
        <f>O155*H155</f>
        <v>0</v>
      </c>
      <c r="Q155" s="111">
        <v>0</v>
      </c>
      <c r="R155" s="111">
        <f>Q155*H155</f>
        <v>0</v>
      </c>
      <c r="S155" s="111">
        <v>0</v>
      </c>
      <c r="T155" s="112">
        <f>S155*H155</f>
        <v>0</v>
      </c>
      <c r="AR155" s="113" t="s">
        <v>123</v>
      </c>
      <c r="AT155" s="113" t="s">
        <v>118</v>
      </c>
      <c r="AU155" s="113" t="s">
        <v>77</v>
      </c>
      <c r="AY155" s="12" t="s">
        <v>124</v>
      </c>
      <c r="BE155" s="114">
        <f>IF(N155="základní",J155,0)</f>
        <v>0</v>
      </c>
      <c r="BF155" s="114">
        <f>IF(N155="snížená",J155,0)</f>
        <v>0</v>
      </c>
      <c r="BG155" s="114">
        <f>IF(N155="zákl. přenesená",J155,0)</f>
        <v>0</v>
      </c>
      <c r="BH155" s="114">
        <f>IF(N155="sníž. přenesená",J155,0)</f>
        <v>0</v>
      </c>
      <c r="BI155" s="114">
        <f>IF(N155="nulová",J155,0)</f>
        <v>0</v>
      </c>
      <c r="BJ155" s="12" t="s">
        <v>77</v>
      </c>
      <c r="BK155" s="114">
        <f>ROUND(I155*H155,2)</f>
        <v>0</v>
      </c>
      <c r="BL155" s="12" t="s">
        <v>123</v>
      </c>
      <c r="BM155" s="113" t="s">
        <v>294</v>
      </c>
    </row>
    <row r="156" spans="2:65" s="1" customFormat="1" ht="19.5" x14ac:dyDescent="0.2">
      <c r="B156" s="27"/>
      <c r="D156" s="115" t="s">
        <v>125</v>
      </c>
      <c r="F156" s="116" t="s">
        <v>295</v>
      </c>
      <c r="I156" s="117"/>
      <c r="L156" s="27"/>
      <c r="M156" s="118"/>
      <c r="T156" s="48"/>
      <c r="AT156" s="12" t="s">
        <v>125</v>
      </c>
      <c r="AU156" s="12" t="s">
        <v>77</v>
      </c>
    </row>
    <row r="157" spans="2:65" s="1" customFormat="1" ht="16.5" customHeight="1" x14ac:dyDescent="0.2">
      <c r="B157" s="27"/>
      <c r="C157" s="102" t="s">
        <v>223</v>
      </c>
      <c r="D157" s="102" t="s">
        <v>118</v>
      </c>
      <c r="E157" s="103" t="s">
        <v>296</v>
      </c>
      <c r="F157" s="104" t="s">
        <v>297</v>
      </c>
      <c r="G157" s="105" t="s">
        <v>121</v>
      </c>
      <c r="H157" s="106">
        <v>100</v>
      </c>
      <c r="I157" s="107"/>
      <c r="J157" s="108">
        <f>ROUND(I157*H157,2)</f>
        <v>0</v>
      </c>
      <c r="K157" s="104" t="s">
        <v>19</v>
      </c>
      <c r="L157" s="27"/>
      <c r="M157" s="109" t="s">
        <v>19</v>
      </c>
      <c r="N157" s="110" t="s">
        <v>40</v>
      </c>
      <c r="P157" s="111">
        <f>O157*H157</f>
        <v>0</v>
      </c>
      <c r="Q157" s="111">
        <v>0</v>
      </c>
      <c r="R157" s="111">
        <f>Q157*H157</f>
        <v>0</v>
      </c>
      <c r="S157" s="111">
        <v>0</v>
      </c>
      <c r="T157" s="112">
        <f>S157*H157</f>
        <v>0</v>
      </c>
      <c r="AR157" s="113" t="s">
        <v>123</v>
      </c>
      <c r="AT157" s="113" t="s">
        <v>118</v>
      </c>
      <c r="AU157" s="113" t="s">
        <v>77</v>
      </c>
      <c r="AY157" s="12" t="s">
        <v>124</v>
      </c>
      <c r="BE157" s="114">
        <f>IF(N157="základní",J157,0)</f>
        <v>0</v>
      </c>
      <c r="BF157" s="114">
        <f>IF(N157="snížená",J157,0)</f>
        <v>0</v>
      </c>
      <c r="BG157" s="114">
        <f>IF(N157="zákl. přenesená",J157,0)</f>
        <v>0</v>
      </c>
      <c r="BH157" s="114">
        <f>IF(N157="sníž. přenesená",J157,0)</f>
        <v>0</v>
      </c>
      <c r="BI157" s="114">
        <f>IF(N157="nulová",J157,0)</f>
        <v>0</v>
      </c>
      <c r="BJ157" s="12" t="s">
        <v>77</v>
      </c>
      <c r="BK157" s="114">
        <f>ROUND(I157*H157,2)</f>
        <v>0</v>
      </c>
      <c r="BL157" s="12" t="s">
        <v>123</v>
      </c>
      <c r="BM157" s="113" t="s">
        <v>298</v>
      </c>
    </row>
    <row r="158" spans="2:65" s="1" customFormat="1" ht="19.5" x14ac:dyDescent="0.2">
      <c r="B158" s="27"/>
      <c r="D158" s="115" t="s">
        <v>125</v>
      </c>
      <c r="F158" s="116" t="s">
        <v>299</v>
      </c>
      <c r="I158" s="117"/>
      <c r="L158" s="27"/>
      <c r="M158" s="118"/>
      <c r="T158" s="48"/>
      <c r="AT158" s="12" t="s">
        <v>125</v>
      </c>
      <c r="AU158" s="12" t="s">
        <v>77</v>
      </c>
    </row>
    <row r="159" spans="2:65" s="1" customFormat="1" ht="16.5" customHeight="1" x14ac:dyDescent="0.2">
      <c r="B159" s="27"/>
      <c r="C159" s="102" t="s">
        <v>300</v>
      </c>
      <c r="D159" s="102" t="s">
        <v>118</v>
      </c>
      <c r="E159" s="103" t="s">
        <v>301</v>
      </c>
      <c r="F159" s="104" t="s">
        <v>302</v>
      </c>
      <c r="G159" s="105" t="s">
        <v>121</v>
      </c>
      <c r="H159" s="106">
        <v>308</v>
      </c>
      <c r="I159" s="107"/>
      <c r="J159" s="108">
        <f>ROUND(I159*H159,2)</f>
        <v>0</v>
      </c>
      <c r="K159" s="104" t="s">
        <v>19</v>
      </c>
      <c r="L159" s="27"/>
      <c r="M159" s="109" t="s">
        <v>19</v>
      </c>
      <c r="N159" s="110" t="s">
        <v>40</v>
      </c>
      <c r="P159" s="111">
        <f>O159*H159</f>
        <v>0</v>
      </c>
      <c r="Q159" s="111">
        <v>0</v>
      </c>
      <c r="R159" s="111">
        <f>Q159*H159</f>
        <v>0</v>
      </c>
      <c r="S159" s="111">
        <v>0</v>
      </c>
      <c r="T159" s="112">
        <f>S159*H159</f>
        <v>0</v>
      </c>
      <c r="AR159" s="113" t="s">
        <v>123</v>
      </c>
      <c r="AT159" s="113" t="s">
        <v>118</v>
      </c>
      <c r="AU159" s="113" t="s">
        <v>77</v>
      </c>
      <c r="AY159" s="12" t="s">
        <v>124</v>
      </c>
      <c r="BE159" s="114">
        <f>IF(N159="základní",J159,0)</f>
        <v>0</v>
      </c>
      <c r="BF159" s="114">
        <f>IF(N159="snížená",J159,0)</f>
        <v>0</v>
      </c>
      <c r="BG159" s="114">
        <f>IF(N159="zákl. přenesená",J159,0)</f>
        <v>0</v>
      </c>
      <c r="BH159" s="114">
        <f>IF(N159="sníž. přenesená",J159,0)</f>
        <v>0</v>
      </c>
      <c r="BI159" s="114">
        <f>IF(N159="nulová",J159,0)</f>
        <v>0</v>
      </c>
      <c r="BJ159" s="12" t="s">
        <v>77</v>
      </c>
      <c r="BK159" s="114">
        <f>ROUND(I159*H159,2)</f>
        <v>0</v>
      </c>
      <c r="BL159" s="12" t="s">
        <v>123</v>
      </c>
      <c r="BM159" s="113" t="s">
        <v>303</v>
      </c>
    </row>
    <row r="160" spans="2:65" s="1" customFormat="1" ht="19.5" x14ac:dyDescent="0.2">
      <c r="B160" s="27"/>
      <c r="D160" s="115" t="s">
        <v>125</v>
      </c>
      <c r="F160" s="116" t="s">
        <v>304</v>
      </c>
      <c r="I160" s="117"/>
      <c r="L160" s="27"/>
      <c r="M160" s="118"/>
      <c r="T160" s="48"/>
      <c r="AT160" s="12" t="s">
        <v>125</v>
      </c>
      <c r="AU160" s="12" t="s">
        <v>77</v>
      </c>
    </row>
    <row r="161" spans="2:65" s="1" customFormat="1" ht="16.5" customHeight="1" x14ac:dyDescent="0.2">
      <c r="B161" s="27"/>
      <c r="C161" s="102" t="s">
        <v>228</v>
      </c>
      <c r="D161" s="102" t="s">
        <v>118</v>
      </c>
      <c r="E161" s="103" t="s">
        <v>305</v>
      </c>
      <c r="F161" s="104" t="s">
        <v>306</v>
      </c>
      <c r="G161" s="105" t="s">
        <v>121</v>
      </c>
      <c r="H161" s="106">
        <v>20</v>
      </c>
      <c r="I161" s="107"/>
      <c r="J161" s="108">
        <f>ROUND(I161*H161,2)</f>
        <v>0</v>
      </c>
      <c r="K161" s="104" t="s">
        <v>19</v>
      </c>
      <c r="L161" s="27"/>
      <c r="M161" s="109" t="s">
        <v>19</v>
      </c>
      <c r="N161" s="110" t="s">
        <v>40</v>
      </c>
      <c r="P161" s="111">
        <f>O161*H161</f>
        <v>0</v>
      </c>
      <c r="Q161" s="111">
        <v>0</v>
      </c>
      <c r="R161" s="111">
        <f>Q161*H161</f>
        <v>0</v>
      </c>
      <c r="S161" s="111">
        <v>0</v>
      </c>
      <c r="T161" s="112">
        <f>S161*H161</f>
        <v>0</v>
      </c>
      <c r="AR161" s="113" t="s">
        <v>123</v>
      </c>
      <c r="AT161" s="113" t="s">
        <v>118</v>
      </c>
      <c r="AU161" s="113" t="s">
        <v>77</v>
      </c>
      <c r="AY161" s="12" t="s">
        <v>124</v>
      </c>
      <c r="BE161" s="114">
        <f>IF(N161="základní",J161,0)</f>
        <v>0</v>
      </c>
      <c r="BF161" s="114">
        <f>IF(N161="snížená",J161,0)</f>
        <v>0</v>
      </c>
      <c r="BG161" s="114">
        <f>IF(N161="zákl. přenesená",J161,0)</f>
        <v>0</v>
      </c>
      <c r="BH161" s="114">
        <f>IF(N161="sníž. přenesená",J161,0)</f>
        <v>0</v>
      </c>
      <c r="BI161" s="114">
        <f>IF(N161="nulová",J161,0)</f>
        <v>0</v>
      </c>
      <c r="BJ161" s="12" t="s">
        <v>77</v>
      </c>
      <c r="BK161" s="114">
        <f>ROUND(I161*H161,2)</f>
        <v>0</v>
      </c>
      <c r="BL161" s="12" t="s">
        <v>123</v>
      </c>
      <c r="BM161" s="113" t="s">
        <v>307</v>
      </c>
    </row>
    <row r="162" spans="2:65" s="1" customFormat="1" ht="19.5" x14ac:dyDescent="0.2">
      <c r="B162" s="27"/>
      <c r="D162" s="115" t="s">
        <v>125</v>
      </c>
      <c r="F162" s="116" t="s">
        <v>308</v>
      </c>
      <c r="I162" s="117"/>
      <c r="L162" s="27"/>
      <c r="M162" s="118"/>
      <c r="T162" s="48"/>
      <c r="AT162" s="12" t="s">
        <v>125</v>
      </c>
      <c r="AU162" s="12" t="s">
        <v>77</v>
      </c>
    </row>
    <row r="163" spans="2:65" s="1" customFormat="1" ht="16.5" customHeight="1" x14ac:dyDescent="0.2">
      <c r="B163" s="27"/>
      <c r="C163" s="102" t="s">
        <v>309</v>
      </c>
      <c r="D163" s="102" t="s">
        <v>118</v>
      </c>
      <c r="E163" s="103" t="s">
        <v>310</v>
      </c>
      <c r="F163" s="104" t="s">
        <v>311</v>
      </c>
      <c r="G163" s="105" t="s">
        <v>121</v>
      </c>
      <c r="H163" s="106">
        <v>16</v>
      </c>
      <c r="I163" s="107"/>
      <c r="J163" s="108">
        <f>ROUND(I163*H163,2)</f>
        <v>0</v>
      </c>
      <c r="K163" s="104" t="s">
        <v>19</v>
      </c>
      <c r="L163" s="27"/>
      <c r="M163" s="109" t="s">
        <v>19</v>
      </c>
      <c r="N163" s="110" t="s">
        <v>40</v>
      </c>
      <c r="P163" s="111">
        <f>O163*H163</f>
        <v>0</v>
      </c>
      <c r="Q163" s="111">
        <v>0</v>
      </c>
      <c r="R163" s="111">
        <f>Q163*H163</f>
        <v>0</v>
      </c>
      <c r="S163" s="111">
        <v>0</v>
      </c>
      <c r="T163" s="112">
        <f>S163*H163</f>
        <v>0</v>
      </c>
      <c r="AR163" s="113" t="s">
        <v>123</v>
      </c>
      <c r="AT163" s="113" t="s">
        <v>118</v>
      </c>
      <c r="AU163" s="113" t="s">
        <v>77</v>
      </c>
      <c r="AY163" s="12" t="s">
        <v>124</v>
      </c>
      <c r="BE163" s="114">
        <f>IF(N163="základní",J163,0)</f>
        <v>0</v>
      </c>
      <c r="BF163" s="114">
        <f>IF(N163="snížená",J163,0)</f>
        <v>0</v>
      </c>
      <c r="BG163" s="114">
        <f>IF(N163="zákl. přenesená",J163,0)</f>
        <v>0</v>
      </c>
      <c r="BH163" s="114">
        <f>IF(N163="sníž. přenesená",J163,0)</f>
        <v>0</v>
      </c>
      <c r="BI163" s="114">
        <f>IF(N163="nulová",J163,0)</f>
        <v>0</v>
      </c>
      <c r="BJ163" s="12" t="s">
        <v>77</v>
      </c>
      <c r="BK163" s="114">
        <f>ROUND(I163*H163,2)</f>
        <v>0</v>
      </c>
      <c r="BL163" s="12" t="s">
        <v>123</v>
      </c>
      <c r="BM163" s="113" t="s">
        <v>312</v>
      </c>
    </row>
    <row r="164" spans="2:65" s="1" customFormat="1" ht="19.5" x14ac:dyDescent="0.2">
      <c r="B164" s="27"/>
      <c r="D164" s="115" t="s">
        <v>125</v>
      </c>
      <c r="F164" s="116" t="s">
        <v>313</v>
      </c>
      <c r="I164" s="117"/>
      <c r="L164" s="27"/>
      <c r="M164" s="118"/>
      <c r="T164" s="48"/>
      <c r="AT164" s="12" t="s">
        <v>125</v>
      </c>
      <c r="AU164" s="12" t="s">
        <v>77</v>
      </c>
    </row>
    <row r="165" spans="2:65" s="1" customFormat="1" ht="16.5" customHeight="1" x14ac:dyDescent="0.2">
      <c r="B165" s="27"/>
      <c r="C165" s="102" t="s">
        <v>233</v>
      </c>
      <c r="D165" s="102" t="s">
        <v>118</v>
      </c>
      <c r="E165" s="103" t="s">
        <v>314</v>
      </c>
      <c r="F165" s="104" t="s">
        <v>315</v>
      </c>
      <c r="G165" s="105" t="s">
        <v>189</v>
      </c>
      <c r="H165" s="106">
        <v>6532</v>
      </c>
      <c r="I165" s="107"/>
      <c r="J165" s="108">
        <f>ROUND(I165*H165,2)</f>
        <v>0</v>
      </c>
      <c r="K165" s="104" t="s">
        <v>19</v>
      </c>
      <c r="L165" s="27"/>
      <c r="M165" s="109" t="s">
        <v>19</v>
      </c>
      <c r="N165" s="110" t="s">
        <v>40</v>
      </c>
      <c r="P165" s="111">
        <f>O165*H165</f>
        <v>0</v>
      </c>
      <c r="Q165" s="111">
        <v>0</v>
      </c>
      <c r="R165" s="111">
        <f>Q165*H165</f>
        <v>0</v>
      </c>
      <c r="S165" s="111">
        <v>0</v>
      </c>
      <c r="T165" s="112">
        <f>S165*H165</f>
        <v>0</v>
      </c>
      <c r="AR165" s="113" t="s">
        <v>123</v>
      </c>
      <c r="AT165" s="113" t="s">
        <v>118</v>
      </c>
      <c r="AU165" s="113" t="s">
        <v>77</v>
      </c>
      <c r="AY165" s="12" t="s">
        <v>124</v>
      </c>
      <c r="BE165" s="114">
        <f>IF(N165="základní",J165,0)</f>
        <v>0</v>
      </c>
      <c r="BF165" s="114">
        <f>IF(N165="snížená",J165,0)</f>
        <v>0</v>
      </c>
      <c r="BG165" s="114">
        <f>IF(N165="zákl. přenesená",J165,0)</f>
        <v>0</v>
      </c>
      <c r="BH165" s="114">
        <f>IF(N165="sníž. přenesená",J165,0)</f>
        <v>0</v>
      </c>
      <c r="BI165" s="114">
        <f>IF(N165="nulová",J165,0)</f>
        <v>0</v>
      </c>
      <c r="BJ165" s="12" t="s">
        <v>77</v>
      </c>
      <c r="BK165" s="114">
        <f>ROUND(I165*H165,2)</f>
        <v>0</v>
      </c>
      <c r="BL165" s="12" t="s">
        <v>123</v>
      </c>
      <c r="BM165" s="113" t="s">
        <v>316</v>
      </c>
    </row>
    <row r="166" spans="2:65" s="1" customFormat="1" ht="19.5" x14ac:dyDescent="0.2">
      <c r="B166" s="27"/>
      <c r="D166" s="115" t="s">
        <v>125</v>
      </c>
      <c r="F166" s="116" t="s">
        <v>317</v>
      </c>
      <c r="I166" s="117"/>
      <c r="L166" s="27"/>
      <c r="M166" s="118"/>
      <c r="T166" s="48"/>
      <c r="AT166" s="12" t="s">
        <v>125</v>
      </c>
      <c r="AU166" s="12" t="s">
        <v>77</v>
      </c>
    </row>
    <row r="167" spans="2:65" s="1" customFormat="1" ht="16.5" customHeight="1" x14ac:dyDescent="0.2">
      <c r="B167" s="27"/>
      <c r="C167" s="102" t="s">
        <v>318</v>
      </c>
      <c r="D167" s="102" t="s">
        <v>118</v>
      </c>
      <c r="E167" s="103" t="s">
        <v>319</v>
      </c>
      <c r="F167" s="104" t="s">
        <v>320</v>
      </c>
      <c r="G167" s="105" t="s">
        <v>189</v>
      </c>
      <c r="H167" s="106">
        <v>6532</v>
      </c>
      <c r="I167" s="107"/>
      <c r="J167" s="108">
        <f>ROUND(I167*H167,2)</f>
        <v>0</v>
      </c>
      <c r="K167" s="104" t="s">
        <v>19</v>
      </c>
      <c r="L167" s="27"/>
      <c r="M167" s="109" t="s">
        <v>19</v>
      </c>
      <c r="N167" s="110" t="s">
        <v>40</v>
      </c>
      <c r="P167" s="111">
        <f>O167*H167</f>
        <v>0</v>
      </c>
      <c r="Q167" s="111">
        <v>0</v>
      </c>
      <c r="R167" s="111">
        <f>Q167*H167</f>
        <v>0</v>
      </c>
      <c r="S167" s="111">
        <v>0</v>
      </c>
      <c r="T167" s="112">
        <f>S167*H167</f>
        <v>0</v>
      </c>
      <c r="AR167" s="113" t="s">
        <v>123</v>
      </c>
      <c r="AT167" s="113" t="s">
        <v>118</v>
      </c>
      <c r="AU167" s="113" t="s">
        <v>77</v>
      </c>
      <c r="AY167" s="12" t="s">
        <v>124</v>
      </c>
      <c r="BE167" s="114">
        <f>IF(N167="základní",J167,0)</f>
        <v>0</v>
      </c>
      <c r="BF167" s="114">
        <f>IF(N167="snížená",J167,0)</f>
        <v>0</v>
      </c>
      <c r="BG167" s="114">
        <f>IF(N167="zákl. přenesená",J167,0)</f>
        <v>0</v>
      </c>
      <c r="BH167" s="114">
        <f>IF(N167="sníž. přenesená",J167,0)</f>
        <v>0</v>
      </c>
      <c r="BI167" s="114">
        <f>IF(N167="nulová",J167,0)</f>
        <v>0</v>
      </c>
      <c r="BJ167" s="12" t="s">
        <v>77</v>
      </c>
      <c r="BK167" s="114">
        <f>ROUND(I167*H167,2)</f>
        <v>0</v>
      </c>
      <c r="BL167" s="12" t="s">
        <v>123</v>
      </c>
      <c r="BM167" s="113" t="s">
        <v>321</v>
      </c>
    </row>
    <row r="168" spans="2:65" s="1" customFormat="1" ht="19.5" x14ac:dyDescent="0.2">
      <c r="B168" s="27"/>
      <c r="D168" s="115" t="s">
        <v>125</v>
      </c>
      <c r="F168" s="116" t="s">
        <v>317</v>
      </c>
      <c r="I168" s="117"/>
      <c r="L168" s="27"/>
      <c r="M168" s="118"/>
      <c r="T168" s="48"/>
      <c r="AT168" s="12" t="s">
        <v>125</v>
      </c>
      <c r="AU168" s="12" t="s">
        <v>77</v>
      </c>
    </row>
    <row r="169" spans="2:65" s="10" customFormat="1" ht="25.9" customHeight="1" x14ac:dyDescent="0.2">
      <c r="B169" s="126"/>
      <c r="D169" s="127" t="s">
        <v>68</v>
      </c>
      <c r="E169" s="128" t="s">
        <v>322</v>
      </c>
      <c r="F169" s="128" t="s">
        <v>323</v>
      </c>
      <c r="I169" s="129"/>
      <c r="J169" s="130">
        <f>BK169</f>
        <v>0</v>
      </c>
      <c r="L169" s="126"/>
      <c r="M169" s="131"/>
      <c r="P169" s="132">
        <f>SUM(P170:P269)</f>
        <v>0</v>
      </c>
      <c r="R169" s="132">
        <f>SUM(R170:R269)</f>
        <v>0</v>
      </c>
      <c r="T169" s="133">
        <f>SUM(T170:T269)</f>
        <v>0</v>
      </c>
      <c r="AR169" s="127" t="s">
        <v>77</v>
      </c>
      <c r="AT169" s="134" t="s">
        <v>68</v>
      </c>
      <c r="AU169" s="134" t="s">
        <v>69</v>
      </c>
      <c r="AY169" s="127" t="s">
        <v>124</v>
      </c>
      <c r="BK169" s="135">
        <f>SUM(BK170:BK269)</f>
        <v>0</v>
      </c>
    </row>
    <row r="170" spans="2:65" s="1" customFormat="1" ht="16.5" customHeight="1" x14ac:dyDescent="0.2">
      <c r="B170" s="27"/>
      <c r="C170" s="102" t="s">
        <v>237</v>
      </c>
      <c r="D170" s="102" t="s">
        <v>118</v>
      </c>
      <c r="E170" s="103" t="s">
        <v>169</v>
      </c>
      <c r="F170" s="104" t="s">
        <v>170</v>
      </c>
      <c r="G170" s="105" t="s">
        <v>121</v>
      </c>
      <c r="H170" s="106">
        <v>304</v>
      </c>
      <c r="I170" s="107"/>
      <c r="J170" s="108">
        <f>ROUND(I170*H170,2)</f>
        <v>0</v>
      </c>
      <c r="K170" s="104" t="s">
        <v>19</v>
      </c>
      <c r="L170" s="27"/>
      <c r="M170" s="109" t="s">
        <v>19</v>
      </c>
      <c r="N170" s="110" t="s">
        <v>40</v>
      </c>
      <c r="P170" s="111">
        <f>O170*H170</f>
        <v>0</v>
      </c>
      <c r="Q170" s="111">
        <v>0</v>
      </c>
      <c r="R170" s="111">
        <f>Q170*H170</f>
        <v>0</v>
      </c>
      <c r="S170" s="111">
        <v>0</v>
      </c>
      <c r="T170" s="112">
        <f>S170*H170</f>
        <v>0</v>
      </c>
      <c r="AR170" s="113" t="s">
        <v>123</v>
      </c>
      <c r="AT170" s="113" t="s">
        <v>118</v>
      </c>
      <c r="AU170" s="113" t="s">
        <v>77</v>
      </c>
      <c r="AY170" s="12" t="s">
        <v>124</v>
      </c>
      <c r="BE170" s="114">
        <f>IF(N170="základní",J170,0)</f>
        <v>0</v>
      </c>
      <c r="BF170" s="114">
        <f>IF(N170="snížená",J170,0)</f>
        <v>0</v>
      </c>
      <c r="BG170" s="114">
        <f>IF(N170="zákl. přenesená",J170,0)</f>
        <v>0</v>
      </c>
      <c r="BH170" s="114">
        <f>IF(N170="sníž. přenesená",J170,0)</f>
        <v>0</v>
      </c>
      <c r="BI170" s="114">
        <f>IF(N170="nulová",J170,0)</f>
        <v>0</v>
      </c>
      <c r="BJ170" s="12" t="s">
        <v>77</v>
      </c>
      <c r="BK170" s="114">
        <f>ROUND(I170*H170,2)</f>
        <v>0</v>
      </c>
      <c r="BL170" s="12" t="s">
        <v>123</v>
      </c>
      <c r="BM170" s="113" t="s">
        <v>324</v>
      </c>
    </row>
    <row r="171" spans="2:65" s="1" customFormat="1" ht="48.75" x14ac:dyDescent="0.2">
      <c r="B171" s="27"/>
      <c r="D171" s="115" t="s">
        <v>125</v>
      </c>
      <c r="F171" s="116" t="s">
        <v>325</v>
      </c>
      <c r="I171" s="117"/>
      <c r="L171" s="27"/>
      <c r="M171" s="118"/>
      <c r="T171" s="48"/>
      <c r="AT171" s="12" t="s">
        <v>125</v>
      </c>
      <c r="AU171" s="12" t="s">
        <v>77</v>
      </c>
    </row>
    <row r="172" spans="2:65" s="1" customFormat="1" ht="21.75" customHeight="1" x14ac:dyDescent="0.2">
      <c r="B172" s="27"/>
      <c r="C172" s="102" t="s">
        <v>326</v>
      </c>
      <c r="D172" s="102" t="s">
        <v>118</v>
      </c>
      <c r="E172" s="103" t="s">
        <v>174</v>
      </c>
      <c r="F172" s="104" t="s">
        <v>175</v>
      </c>
      <c r="G172" s="105" t="s">
        <v>121</v>
      </c>
      <c r="H172" s="106">
        <v>304</v>
      </c>
      <c r="I172" s="107"/>
      <c r="J172" s="108">
        <f>ROUND(I172*H172,2)</f>
        <v>0</v>
      </c>
      <c r="K172" s="104" t="s">
        <v>19</v>
      </c>
      <c r="L172" s="27"/>
      <c r="M172" s="109" t="s">
        <v>19</v>
      </c>
      <c r="N172" s="110" t="s">
        <v>40</v>
      </c>
      <c r="P172" s="111">
        <f>O172*H172</f>
        <v>0</v>
      </c>
      <c r="Q172" s="111">
        <v>0</v>
      </c>
      <c r="R172" s="111">
        <f>Q172*H172</f>
        <v>0</v>
      </c>
      <c r="S172" s="111">
        <v>0</v>
      </c>
      <c r="T172" s="112">
        <f>S172*H172</f>
        <v>0</v>
      </c>
      <c r="AR172" s="113" t="s">
        <v>123</v>
      </c>
      <c r="AT172" s="113" t="s">
        <v>118</v>
      </c>
      <c r="AU172" s="113" t="s">
        <v>77</v>
      </c>
      <c r="AY172" s="12" t="s">
        <v>124</v>
      </c>
      <c r="BE172" s="114">
        <f>IF(N172="základní",J172,0)</f>
        <v>0</v>
      </c>
      <c r="BF172" s="114">
        <f>IF(N172="snížená",J172,0)</f>
        <v>0</v>
      </c>
      <c r="BG172" s="114">
        <f>IF(N172="zákl. přenesená",J172,0)</f>
        <v>0</v>
      </c>
      <c r="BH172" s="114">
        <f>IF(N172="sníž. přenesená",J172,0)</f>
        <v>0</v>
      </c>
      <c r="BI172" s="114">
        <f>IF(N172="nulová",J172,0)</f>
        <v>0</v>
      </c>
      <c r="BJ172" s="12" t="s">
        <v>77</v>
      </c>
      <c r="BK172" s="114">
        <f>ROUND(I172*H172,2)</f>
        <v>0</v>
      </c>
      <c r="BL172" s="12" t="s">
        <v>123</v>
      </c>
      <c r="BM172" s="113" t="s">
        <v>327</v>
      </c>
    </row>
    <row r="173" spans="2:65" s="1" customFormat="1" ht="19.5" x14ac:dyDescent="0.2">
      <c r="B173" s="27"/>
      <c r="D173" s="115" t="s">
        <v>125</v>
      </c>
      <c r="F173" s="116" t="s">
        <v>328</v>
      </c>
      <c r="I173" s="117"/>
      <c r="L173" s="27"/>
      <c r="M173" s="118"/>
      <c r="T173" s="48"/>
      <c r="AT173" s="12" t="s">
        <v>125</v>
      </c>
      <c r="AU173" s="12" t="s">
        <v>77</v>
      </c>
    </row>
    <row r="174" spans="2:65" s="1" customFormat="1" ht="16.5" customHeight="1" x14ac:dyDescent="0.2">
      <c r="B174" s="27"/>
      <c r="C174" s="102" t="s">
        <v>241</v>
      </c>
      <c r="D174" s="102" t="s">
        <v>118</v>
      </c>
      <c r="E174" s="103" t="s">
        <v>329</v>
      </c>
      <c r="F174" s="104" t="s">
        <v>330</v>
      </c>
      <c r="G174" s="105" t="s">
        <v>189</v>
      </c>
      <c r="H174" s="106">
        <v>50</v>
      </c>
      <c r="I174" s="107"/>
      <c r="J174" s="108">
        <f>ROUND(I174*H174,2)</f>
        <v>0</v>
      </c>
      <c r="K174" s="104" t="s">
        <v>19</v>
      </c>
      <c r="L174" s="27"/>
      <c r="M174" s="109" t="s">
        <v>19</v>
      </c>
      <c r="N174" s="110" t="s">
        <v>40</v>
      </c>
      <c r="P174" s="111">
        <f>O174*H174</f>
        <v>0</v>
      </c>
      <c r="Q174" s="111">
        <v>0</v>
      </c>
      <c r="R174" s="111">
        <f>Q174*H174</f>
        <v>0</v>
      </c>
      <c r="S174" s="111">
        <v>0</v>
      </c>
      <c r="T174" s="112">
        <f>S174*H174</f>
        <v>0</v>
      </c>
      <c r="AR174" s="113" t="s">
        <v>123</v>
      </c>
      <c r="AT174" s="113" t="s">
        <v>118</v>
      </c>
      <c r="AU174" s="113" t="s">
        <v>77</v>
      </c>
      <c r="AY174" s="12" t="s">
        <v>124</v>
      </c>
      <c r="BE174" s="114">
        <f>IF(N174="základní",J174,0)</f>
        <v>0</v>
      </c>
      <c r="BF174" s="114">
        <f>IF(N174="snížená",J174,0)</f>
        <v>0</v>
      </c>
      <c r="BG174" s="114">
        <f>IF(N174="zákl. přenesená",J174,0)</f>
        <v>0</v>
      </c>
      <c r="BH174" s="114">
        <f>IF(N174="sníž. přenesená",J174,0)</f>
        <v>0</v>
      </c>
      <c r="BI174" s="114">
        <f>IF(N174="nulová",J174,0)</f>
        <v>0</v>
      </c>
      <c r="BJ174" s="12" t="s">
        <v>77</v>
      </c>
      <c r="BK174" s="114">
        <f>ROUND(I174*H174,2)</f>
        <v>0</v>
      </c>
      <c r="BL174" s="12" t="s">
        <v>123</v>
      </c>
      <c r="BM174" s="113" t="s">
        <v>331</v>
      </c>
    </row>
    <row r="175" spans="2:65" s="1" customFormat="1" ht="19.5" x14ac:dyDescent="0.2">
      <c r="B175" s="27"/>
      <c r="D175" s="115" t="s">
        <v>125</v>
      </c>
      <c r="F175" s="116" t="s">
        <v>332</v>
      </c>
      <c r="I175" s="117"/>
      <c r="L175" s="27"/>
      <c r="M175" s="118"/>
      <c r="T175" s="48"/>
      <c r="AT175" s="12" t="s">
        <v>125</v>
      </c>
      <c r="AU175" s="12" t="s">
        <v>77</v>
      </c>
    </row>
    <row r="176" spans="2:65" s="1" customFormat="1" ht="24.2" customHeight="1" x14ac:dyDescent="0.2">
      <c r="B176" s="27"/>
      <c r="C176" s="102" t="s">
        <v>333</v>
      </c>
      <c r="D176" s="102" t="s">
        <v>118</v>
      </c>
      <c r="E176" s="103" t="s">
        <v>197</v>
      </c>
      <c r="F176" s="104" t="s">
        <v>198</v>
      </c>
      <c r="G176" s="105" t="s">
        <v>199</v>
      </c>
      <c r="H176" s="106">
        <v>34.811999999999998</v>
      </c>
      <c r="I176" s="107"/>
      <c r="J176" s="108">
        <f>ROUND(I176*H176,2)</f>
        <v>0</v>
      </c>
      <c r="K176" s="104" t="s">
        <v>19</v>
      </c>
      <c r="L176" s="27"/>
      <c r="M176" s="109" t="s">
        <v>19</v>
      </c>
      <c r="N176" s="110" t="s">
        <v>40</v>
      </c>
      <c r="P176" s="111">
        <f>O176*H176</f>
        <v>0</v>
      </c>
      <c r="Q176" s="111">
        <v>0</v>
      </c>
      <c r="R176" s="111">
        <f>Q176*H176</f>
        <v>0</v>
      </c>
      <c r="S176" s="111">
        <v>0</v>
      </c>
      <c r="T176" s="112">
        <f>S176*H176</f>
        <v>0</v>
      </c>
      <c r="AR176" s="113" t="s">
        <v>123</v>
      </c>
      <c r="AT176" s="113" t="s">
        <v>118</v>
      </c>
      <c r="AU176" s="113" t="s">
        <v>77</v>
      </c>
      <c r="AY176" s="12" t="s">
        <v>124</v>
      </c>
      <c r="BE176" s="114">
        <f>IF(N176="základní",J176,0)</f>
        <v>0</v>
      </c>
      <c r="BF176" s="114">
        <f>IF(N176="snížená",J176,0)</f>
        <v>0</v>
      </c>
      <c r="BG176" s="114">
        <f>IF(N176="zákl. přenesená",J176,0)</f>
        <v>0</v>
      </c>
      <c r="BH176" s="114">
        <f>IF(N176="sníž. přenesená",J176,0)</f>
        <v>0</v>
      </c>
      <c r="BI176" s="114">
        <f>IF(N176="nulová",J176,0)</f>
        <v>0</v>
      </c>
      <c r="BJ176" s="12" t="s">
        <v>77</v>
      </c>
      <c r="BK176" s="114">
        <f>ROUND(I176*H176,2)</f>
        <v>0</v>
      </c>
      <c r="BL176" s="12" t="s">
        <v>123</v>
      </c>
      <c r="BM176" s="113" t="s">
        <v>334</v>
      </c>
    </row>
    <row r="177" spans="2:65" s="1" customFormat="1" ht="19.5" x14ac:dyDescent="0.2">
      <c r="B177" s="27"/>
      <c r="D177" s="115" t="s">
        <v>125</v>
      </c>
      <c r="F177" s="116" t="s">
        <v>335</v>
      </c>
      <c r="I177" s="117"/>
      <c r="L177" s="27"/>
      <c r="M177" s="118"/>
      <c r="T177" s="48"/>
      <c r="AT177" s="12" t="s">
        <v>125</v>
      </c>
      <c r="AU177" s="12" t="s">
        <v>77</v>
      </c>
    </row>
    <row r="178" spans="2:65" s="1" customFormat="1" ht="16.5" customHeight="1" x14ac:dyDescent="0.2">
      <c r="B178" s="27"/>
      <c r="C178" s="102" t="s">
        <v>245</v>
      </c>
      <c r="D178" s="102" t="s">
        <v>118</v>
      </c>
      <c r="E178" s="103" t="s">
        <v>203</v>
      </c>
      <c r="F178" s="104" t="s">
        <v>204</v>
      </c>
      <c r="G178" s="105" t="s">
        <v>199</v>
      </c>
      <c r="H178" s="106">
        <v>7.7</v>
      </c>
      <c r="I178" s="107"/>
      <c r="J178" s="108">
        <f>ROUND(I178*H178,2)</f>
        <v>0</v>
      </c>
      <c r="K178" s="104" t="s">
        <v>19</v>
      </c>
      <c r="L178" s="27"/>
      <c r="M178" s="109" t="s">
        <v>19</v>
      </c>
      <c r="N178" s="110" t="s">
        <v>40</v>
      </c>
      <c r="P178" s="111">
        <f>O178*H178</f>
        <v>0</v>
      </c>
      <c r="Q178" s="111">
        <v>0</v>
      </c>
      <c r="R178" s="111">
        <f>Q178*H178</f>
        <v>0</v>
      </c>
      <c r="S178" s="111">
        <v>0</v>
      </c>
      <c r="T178" s="112">
        <f>S178*H178</f>
        <v>0</v>
      </c>
      <c r="AR178" s="113" t="s">
        <v>123</v>
      </c>
      <c r="AT178" s="113" t="s">
        <v>118</v>
      </c>
      <c r="AU178" s="113" t="s">
        <v>77</v>
      </c>
      <c r="AY178" s="12" t="s">
        <v>124</v>
      </c>
      <c r="BE178" s="114">
        <f>IF(N178="základní",J178,0)</f>
        <v>0</v>
      </c>
      <c r="BF178" s="114">
        <f>IF(N178="snížená",J178,0)</f>
        <v>0</v>
      </c>
      <c r="BG178" s="114">
        <f>IF(N178="zákl. přenesená",J178,0)</f>
        <v>0</v>
      </c>
      <c r="BH178" s="114">
        <f>IF(N178="sníž. přenesená",J178,0)</f>
        <v>0</v>
      </c>
      <c r="BI178" s="114">
        <f>IF(N178="nulová",J178,0)</f>
        <v>0</v>
      </c>
      <c r="BJ178" s="12" t="s">
        <v>77</v>
      </c>
      <c r="BK178" s="114">
        <f>ROUND(I178*H178,2)</f>
        <v>0</v>
      </c>
      <c r="BL178" s="12" t="s">
        <v>123</v>
      </c>
      <c r="BM178" s="113" t="s">
        <v>336</v>
      </c>
    </row>
    <row r="179" spans="2:65" s="1" customFormat="1" ht="19.5" x14ac:dyDescent="0.2">
      <c r="B179" s="27"/>
      <c r="D179" s="115" t="s">
        <v>125</v>
      </c>
      <c r="F179" s="116" t="s">
        <v>337</v>
      </c>
      <c r="I179" s="117"/>
      <c r="L179" s="27"/>
      <c r="M179" s="118"/>
      <c r="T179" s="48"/>
      <c r="AT179" s="12" t="s">
        <v>125</v>
      </c>
      <c r="AU179" s="12" t="s">
        <v>77</v>
      </c>
    </row>
    <row r="180" spans="2:65" s="1" customFormat="1" ht="16.5" customHeight="1" x14ac:dyDescent="0.2">
      <c r="B180" s="27"/>
      <c r="C180" s="102" t="s">
        <v>338</v>
      </c>
      <c r="D180" s="102" t="s">
        <v>118</v>
      </c>
      <c r="E180" s="103" t="s">
        <v>207</v>
      </c>
      <c r="F180" s="104" t="s">
        <v>208</v>
      </c>
      <c r="G180" s="105" t="s">
        <v>199</v>
      </c>
      <c r="H180" s="106">
        <v>24.64</v>
      </c>
      <c r="I180" s="107"/>
      <c r="J180" s="108">
        <f>ROUND(I180*H180,2)</f>
        <v>0</v>
      </c>
      <c r="K180" s="104" t="s">
        <v>19</v>
      </c>
      <c r="L180" s="27"/>
      <c r="M180" s="109" t="s">
        <v>19</v>
      </c>
      <c r="N180" s="110" t="s">
        <v>40</v>
      </c>
      <c r="P180" s="111">
        <f>O180*H180</f>
        <v>0</v>
      </c>
      <c r="Q180" s="111">
        <v>0</v>
      </c>
      <c r="R180" s="111">
        <f>Q180*H180</f>
        <v>0</v>
      </c>
      <c r="S180" s="111">
        <v>0</v>
      </c>
      <c r="T180" s="112">
        <f>S180*H180</f>
        <v>0</v>
      </c>
      <c r="AR180" s="113" t="s">
        <v>123</v>
      </c>
      <c r="AT180" s="113" t="s">
        <v>118</v>
      </c>
      <c r="AU180" s="113" t="s">
        <v>77</v>
      </c>
      <c r="AY180" s="12" t="s">
        <v>124</v>
      </c>
      <c r="BE180" s="114">
        <f>IF(N180="základní",J180,0)</f>
        <v>0</v>
      </c>
      <c r="BF180" s="114">
        <f>IF(N180="snížená",J180,0)</f>
        <v>0</v>
      </c>
      <c r="BG180" s="114">
        <f>IF(N180="zákl. přenesená",J180,0)</f>
        <v>0</v>
      </c>
      <c r="BH180" s="114">
        <f>IF(N180="sníž. přenesená",J180,0)</f>
        <v>0</v>
      </c>
      <c r="BI180" s="114">
        <f>IF(N180="nulová",J180,0)</f>
        <v>0</v>
      </c>
      <c r="BJ180" s="12" t="s">
        <v>77</v>
      </c>
      <c r="BK180" s="114">
        <f>ROUND(I180*H180,2)</f>
        <v>0</v>
      </c>
      <c r="BL180" s="12" t="s">
        <v>123</v>
      </c>
      <c r="BM180" s="113" t="s">
        <v>339</v>
      </c>
    </row>
    <row r="181" spans="2:65" s="1" customFormat="1" ht="19.5" x14ac:dyDescent="0.2">
      <c r="B181" s="27"/>
      <c r="D181" s="115" t="s">
        <v>125</v>
      </c>
      <c r="F181" s="116" t="s">
        <v>340</v>
      </c>
      <c r="I181" s="117"/>
      <c r="L181" s="27"/>
      <c r="M181" s="118"/>
      <c r="T181" s="48"/>
      <c r="AT181" s="12" t="s">
        <v>125</v>
      </c>
      <c r="AU181" s="12" t="s">
        <v>77</v>
      </c>
    </row>
    <row r="182" spans="2:65" s="1" customFormat="1" ht="16.5" customHeight="1" x14ac:dyDescent="0.2">
      <c r="B182" s="27"/>
      <c r="C182" s="102" t="s">
        <v>250</v>
      </c>
      <c r="D182" s="102" t="s">
        <v>118</v>
      </c>
      <c r="E182" s="103" t="s">
        <v>215</v>
      </c>
      <c r="F182" s="104" t="s">
        <v>216</v>
      </c>
      <c r="G182" s="105" t="s">
        <v>121</v>
      </c>
      <c r="H182" s="106">
        <v>308</v>
      </c>
      <c r="I182" s="107"/>
      <c r="J182" s="108">
        <f>ROUND(I182*H182,2)</f>
        <v>0</v>
      </c>
      <c r="K182" s="104" t="s">
        <v>19</v>
      </c>
      <c r="L182" s="27"/>
      <c r="M182" s="109" t="s">
        <v>19</v>
      </c>
      <c r="N182" s="110" t="s">
        <v>40</v>
      </c>
      <c r="P182" s="111">
        <f>O182*H182</f>
        <v>0</v>
      </c>
      <c r="Q182" s="111">
        <v>0</v>
      </c>
      <c r="R182" s="111">
        <f>Q182*H182</f>
        <v>0</v>
      </c>
      <c r="S182" s="111">
        <v>0</v>
      </c>
      <c r="T182" s="112">
        <f>S182*H182</f>
        <v>0</v>
      </c>
      <c r="AR182" s="113" t="s">
        <v>123</v>
      </c>
      <c r="AT182" s="113" t="s">
        <v>118</v>
      </c>
      <c r="AU182" s="113" t="s">
        <v>77</v>
      </c>
      <c r="AY182" s="12" t="s">
        <v>124</v>
      </c>
      <c r="BE182" s="114">
        <f>IF(N182="základní",J182,0)</f>
        <v>0</v>
      </c>
      <c r="BF182" s="114">
        <f>IF(N182="snížená",J182,0)</f>
        <v>0</v>
      </c>
      <c r="BG182" s="114">
        <f>IF(N182="zákl. přenesená",J182,0)</f>
        <v>0</v>
      </c>
      <c r="BH182" s="114">
        <f>IF(N182="sníž. přenesená",J182,0)</f>
        <v>0</v>
      </c>
      <c r="BI182" s="114">
        <f>IF(N182="nulová",J182,0)</f>
        <v>0</v>
      </c>
      <c r="BJ182" s="12" t="s">
        <v>77</v>
      </c>
      <c r="BK182" s="114">
        <f>ROUND(I182*H182,2)</f>
        <v>0</v>
      </c>
      <c r="BL182" s="12" t="s">
        <v>123</v>
      </c>
      <c r="BM182" s="113" t="s">
        <v>341</v>
      </c>
    </row>
    <row r="183" spans="2:65" s="1" customFormat="1" ht="19.5" x14ac:dyDescent="0.2">
      <c r="B183" s="27"/>
      <c r="D183" s="115" t="s">
        <v>125</v>
      </c>
      <c r="F183" s="116" t="s">
        <v>342</v>
      </c>
      <c r="I183" s="117"/>
      <c r="L183" s="27"/>
      <c r="M183" s="118"/>
      <c r="T183" s="48"/>
      <c r="AT183" s="12" t="s">
        <v>125</v>
      </c>
      <c r="AU183" s="12" t="s">
        <v>77</v>
      </c>
    </row>
    <row r="184" spans="2:65" s="1" customFormat="1" ht="16.5" customHeight="1" x14ac:dyDescent="0.2">
      <c r="B184" s="27"/>
      <c r="C184" s="102" t="s">
        <v>343</v>
      </c>
      <c r="D184" s="102" t="s">
        <v>118</v>
      </c>
      <c r="E184" s="103" t="s">
        <v>220</v>
      </c>
      <c r="F184" s="104" t="s">
        <v>221</v>
      </c>
      <c r="G184" s="105" t="s">
        <v>222</v>
      </c>
      <c r="H184" s="106">
        <v>0.8</v>
      </c>
      <c r="I184" s="107"/>
      <c r="J184" s="108">
        <f>ROUND(I184*H184,2)</f>
        <v>0</v>
      </c>
      <c r="K184" s="104" t="s">
        <v>19</v>
      </c>
      <c r="L184" s="27"/>
      <c r="M184" s="109" t="s">
        <v>19</v>
      </c>
      <c r="N184" s="110" t="s">
        <v>40</v>
      </c>
      <c r="P184" s="111">
        <f>O184*H184</f>
        <v>0</v>
      </c>
      <c r="Q184" s="111">
        <v>0</v>
      </c>
      <c r="R184" s="111">
        <f>Q184*H184</f>
        <v>0</v>
      </c>
      <c r="S184" s="111">
        <v>0</v>
      </c>
      <c r="T184" s="112">
        <f>S184*H184</f>
        <v>0</v>
      </c>
      <c r="AR184" s="113" t="s">
        <v>123</v>
      </c>
      <c r="AT184" s="113" t="s">
        <v>118</v>
      </c>
      <c r="AU184" s="113" t="s">
        <v>77</v>
      </c>
      <c r="AY184" s="12" t="s">
        <v>124</v>
      </c>
      <c r="BE184" s="114">
        <f>IF(N184="základní",J184,0)</f>
        <v>0</v>
      </c>
      <c r="BF184" s="114">
        <f>IF(N184="snížená",J184,0)</f>
        <v>0</v>
      </c>
      <c r="BG184" s="114">
        <f>IF(N184="zákl. přenesená",J184,0)</f>
        <v>0</v>
      </c>
      <c r="BH184" s="114">
        <f>IF(N184="sníž. přenesená",J184,0)</f>
        <v>0</v>
      </c>
      <c r="BI184" s="114">
        <f>IF(N184="nulová",J184,0)</f>
        <v>0</v>
      </c>
      <c r="BJ184" s="12" t="s">
        <v>77</v>
      </c>
      <c r="BK184" s="114">
        <f>ROUND(I184*H184,2)</f>
        <v>0</v>
      </c>
      <c r="BL184" s="12" t="s">
        <v>123</v>
      </c>
      <c r="BM184" s="113" t="s">
        <v>344</v>
      </c>
    </row>
    <row r="185" spans="2:65" s="1" customFormat="1" ht="29.25" x14ac:dyDescent="0.2">
      <c r="B185" s="27"/>
      <c r="D185" s="115" t="s">
        <v>125</v>
      </c>
      <c r="F185" s="116" t="s">
        <v>345</v>
      </c>
      <c r="I185" s="117"/>
      <c r="L185" s="27"/>
      <c r="M185" s="118"/>
      <c r="T185" s="48"/>
      <c r="AT185" s="12" t="s">
        <v>125</v>
      </c>
      <c r="AU185" s="12" t="s">
        <v>77</v>
      </c>
    </row>
    <row r="186" spans="2:65" s="1" customFormat="1" ht="16.5" customHeight="1" x14ac:dyDescent="0.2">
      <c r="B186" s="27"/>
      <c r="C186" s="102" t="s">
        <v>255</v>
      </c>
      <c r="D186" s="102" t="s">
        <v>118</v>
      </c>
      <c r="E186" s="103" t="s">
        <v>225</v>
      </c>
      <c r="F186" s="104" t="s">
        <v>226</v>
      </c>
      <c r="G186" s="105" t="s">
        <v>227</v>
      </c>
      <c r="H186" s="106">
        <v>1040</v>
      </c>
      <c r="I186" s="107"/>
      <c r="J186" s="108">
        <f>ROUND(I186*H186,2)</f>
        <v>0</v>
      </c>
      <c r="K186" s="104" t="s">
        <v>19</v>
      </c>
      <c r="L186" s="27"/>
      <c r="M186" s="109" t="s">
        <v>19</v>
      </c>
      <c r="N186" s="110" t="s">
        <v>40</v>
      </c>
      <c r="P186" s="111">
        <f>O186*H186</f>
        <v>0</v>
      </c>
      <c r="Q186" s="111">
        <v>0</v>
      </c>
      <c r="R186" s="111">
        <f>Q186*H186</f>
        <v>0</v>
      </c>
      <c r="S186" s="111">
        <v>0</v>
      </c>
      <c r="T186" s="112">
        <f>S186*H186</f>
        <v>0</v>
      </c>
      <c r="AR186" s="113" t="s">
        <v>123</v>
      </c>
      <c r="AT186" s="113" t="s">
        <v>118</v>
      </c>
      <c r="AU186" s="113" t="s">
        <v>77</v>
      </c>
      <c r="AY186" s="12" t="s">
        <v>124</v>
      </c>
      <c r="BE186" s="114">
        <f>IF(N186="základní",J186,0)</f>
        <v>0</v>
      </c>
      <c r="BF186" s="114">
        <f>IF(N186="snížená",J186,0)</f>
        <v>0</v>
      </c>
      <c r="BG186" s="114">
        <f>IF(N186="zákl. přenesená",J186,0)</f>
        <v>0</v>
      </c>
      <c r="BH186" s="114">
        <f>IF(N186="sníž. přenesená",J186,0)</f>
        <v>0</v>
      </c>
      <c r="BI186" s="114">
        <f>IF(N186="nulová",J186,0)</f>
        <v>0</v>
      </c>
      <c r="BJ186" s="12" t="s">
        <v>77</v>
      </c>
      <c r="BK186" s="114">
        <f>ROUND(I186*H186,2)</f>
        <v>0</v>
      </c>
      <c r="BL186" s="12" t="s">
        <v>123</v>
      </c>
      <c r="BM186" s="113" t="s">
        <v>346</v>
      </c>
    </row>
    <row r="187" spans="2:65" s="1" customFormat="1" ht="19.5" x14ac:dyDescent="0.2">
      <c r="B187" s="27"/>
      <c r="D187" s="115" t="s">
        <v>125</v>
      </c>
      <c r="F187" s="116" t="s">
        <v>347</v>
      </c>
      <c r="I187" s="117"/>
      <c r="L187" s="27"/>
      <c r="M187" s="118"/>
      <c r="T187" s="48"/>
      <c r="AT187" s="12" t="s">
        <v>125</v>
      </c>
      <c r="AU187" s="12" t="s">
        <v>77</v>
      </c>
    </row>
    <row r="188" spans="2:65" s="1" customFormat="1" ht="24.2" customHeight="1" x14ac:dyDescent="0.2">
      <c r="B188" s="27"/>
      <c r="C188" s="102" t="s">
        <v>348</v>
      </c>
      <c r="D188" s="102" t="s">
        <v>118</v>
      </c>
      <c r="E188" s="103" t="s">
        <v>231</v>
      </c>
      <c r="F188" s="104" t="s">
        <v>232</v>
      </c>
      <c r="G188" s="105" t="s">
        <v>199</v>
      </c>
      <c r="H188" s="106">
        <v>1226.23</v>
      </c>
      <c r="I188" s="107"/>
      <c r="J188" s="108">
        <f>ROUND(I188*H188,2)</f>
        <v>0</v>
      </c>
      <c r="K188" s="104" t="s">
        <v>19</v>
      </c>
      <c r="L188" s="27"/>
      <c r="M188" s="109" t="s">
        <v>19</v>
      </c>
      <c r="N188" s="110" t="s">
        <v>40</v>
      </c>
      <c r="P188" s="111">
        <f>O188*H188</f>
        <v>0</v>
      </c>
      <c r="Q188" s="111">
        <v>0</v>
      </c>
      <c r="R188" s="111">
        <f>Q188*H188</f>
        <v>0</v>
      </c>
      <c r="S188" s="111">
        <v>0</v>
      </c>
      <c r="T188" s="112">
        <f>S188*H188</f>
        <v>0</v>
      </c>
      <c r="AR188" s="113" t="s">
        <v>123</v>
      </c>
      <c r="AT188" s="113" t="s">
        <v>118</v>
      </c>
      <c r="AU188" s="113" t="s">
        <v>77</v>
      </c>
      <c r="AY188" s="12" t="s">
        <v>124</v>
      </c>
      <c r="BE188" s="114">
        <f>IF(N188="základní",J188,0)</f>
        <v>0</v>
      </c>
      <c r="BF188" s="114">
        <f>IF(N188="snížená",J188,0)</f>
        <v>0</v>
      </c>
      <c r="BG188" s="114">
        <f>IF(N188="zákl. přenesená",J188,0)</f>
        <v>0</v>
      </c>
      <c r="BH188" s="114">
        <f>IF(N188="sníž. přenesená",J188,0)</f>
        <v>0</v>
      </c>
      <c r="BI188" s="114">
        <f>IF(N188="nulová",J188,0)</f>
        <v>0</v>
      </c>
      <c r="BJ188" s="12" t="s">
        <v>77</v>
      </c>
      <c r="BK188" s="114">
        <f>ROUND(I188*H188,2)</f>
        <v>0</v>
      </c>
      <c r="BL188" s="12" t="s">
        <v>123</v>
      </c>
      <c r="BM188" s="113" t="s">
        <v>349</v>
      </c>
    </row>
    <row r="189" spans="2:65" s="1" customFormat="1" ht="39" x14ac:dyDescent="0.2">
      <c r="B189" s="27"/>
      <c r="D189" s="115" t="s">
        <v>125</v>
      </c>
      <c r="F189" s="116" t="s">
        <v>350</v>
      </c>
      <c r="I189" s="117"/>
      <c r="L189" s="27"/>
      <c r="M189" s="118"/>
      <c r="T189" s="48"/>
      <c r="AT189" s="12" t="s">
        <v>125</v>
      </c>
      <c r="AU189" s="12" t="s">
        <v>77</v>
      </c>
    </row>
    <row r="190" spans="2:65" s="1" customFormat="1" ht="16.5" customHeight="1" x14ac:dyDescent="0.2">
      <c r="B190" s="27"/>
      <c r="C190" s="102" t="s">
        <v>260</v>
      </c>
      <c r="D190" s="102" t="s">
        <v>118</v>
      </c>
      <c r="E190" s="103" t="s">
        <v>235</v>
      </c>
      <c r="F190" s="104" t="s">
        <v>236</v>
      </c>
      <c r="G190" s="105" t="s">
        <v>227</v>
      </c>
      <c r="H190" s="106">
        <v>400</v>
      </c>
      <c r="I190" s="107"/>
      <c r="J190" s="108">
        <f>ROUND(I190*H190,2)</f>
        <v>0</v>
      </c>
      <c r="K190" s="104" t="s">
        <v>19</v>
      </c>
      <c r="L190" s="27"/>
      <c r="M190" s="109" t="s">
        <v>19</v>
      </c>
      <c r="N190" s="110" t="s">
        <v>40</v>
      </c>
      <c r="P190" s="111">
        <f>O190*H190</f>
        <v>0</v>
      </c>
      <c r="Q190" s="111">
        <v>0</v>
      </c>
      <c r="R190" s="111">
        <f>Q190*H190</f>
        <v>0</v>
      </c>
      <c r="S190" s="111">
        <v>0</v>
      </c>
      <c r="T190" s="112">
        <f>S190*H190</f>
        <v>0</v>
      </c>
      <c r="AR190" s="113" t="s">
        <v>123</v>
      </c>
      <c r="AT190" s="113" t="s">
        <v>118</v>
      </c>
      <c r="AU190" s="113" t="s">
        <v>77</v>
      </c>
      <c r="AY190" s="12" t="s">
        <v>124</v>
      </c>
      <c r="BE190" s="114">
        <f>IF(N190="základní",J190,0)</f>
        <v>0</v>
      </c>
      <c r="BF190" s="114">
        <f>IF(N190="snížená",J190,0)</f>
        <v>0</v>
      </c>
      <c r="BG190" s="114">
        <f>IF(N190="zákl. přenesená",J190,0)</f>
        <v>0</v>
      </c>
      <c r="BH190" s="114">
        <f>IF(N190="sníž. přenesená",J190,0)</f>
        <v>0</v>
      </c>
      <c r="BI190" s="114">
        <f>IF(N190="nulová",J190,0)</f>
        <v>0</v>
      </c>
      <c r="BJ190" s="12" t="s">
        <v>77</v>
      </c>
      <c r="BK190" s="114">
        <f>ROUND(I190*H190,2)</f>
        <v>0</v>
      </c>
      <c r="BL190" s="12" t="s">
        <v>123</v>
      </c>
      <c r="BM190" s="113" t="s">
        <v>351</v>
      </c>
    </row>
    <row r="191" spans="2:65" s="1" customFormat="1" ht="19.5" x14ac:dyDescent="0.2">
      <c r="B191" s="27"/>
      <c r="D191" s="115" t="s">
        <v>125</v>
      </c>
      <c r="F191" s="116" t="s">
        <v>352</v>
      </c>
      <c r="I191" s="117"/>
      <c r="L191" s="27"/>
      <c r="M191" s="118"/>
      <c r="T191" s="48"/>
      <c r="AT191" s="12" t="s">
        <v>125</v>
      </c>
      <c r="AU191" s="12" t="s">
        <v>77</v>
      </c>
    </row>
    <row r="192" spans="2:65" s="1" customFormat="1" ht="16.5" customHeight="1" x14ac:dyDescent="0.2">
      <c r="B192" s="27"/>
      <c r="C192" s="102" t="s">
        <v>353</v>
      </c>
      <c r="D192" s="102" t="s">
        <v>118</v>
      </c>
      <c r="E192" s="103" t="s">
        <v>239</v>
      </c>
      <c r="F192" s="104" t="s">
        <v>240</v>
      </c>
      <c r="G192" s="105" t="s">
        <v>199</v>
      </c>
      <c r="H192" s="106">
        <v>895.93600000000004</v>
      </c>
      <c r="I192" s="107"/>
      <c r="J192" s="108">
        <f>ROUND(I192*H192,2)</f>
        <v>0</v>
      </c>
      <c r="K192" s="104" t="s">
        <v>19</v>
      </c>
      <c r="L192" s="27"/>
      <c r="M192" s="109" t="s">
        <v>19</v>
      </c>
      <c r="N192" s="110" t="s">
        <v>40</v>
      </c>
      <c r="P192" s="111">
        <f>O192*H192</f>
        <v>0</v>
      </c>
      <c r="Q192" s="111">
        <v>0</v>
      </c>
      <c r="R192" s="111">
        <f>Q192*H192</f>
        <v>0</v>
      </c>
      <c r="S192" s="111">
        <v>0</v>
      </c>
      <c r="T192" s="112">
        <f>S192*H192</f>
        <v>0</v>
      </c>
      <c r="AR192" s="113" t="s">
        <v>123</v>
      </c>
      <c r="AT192" s="113" t="s">
        <v>118</v>
      </c>
      <c r="AU192" s="113" t="s">
        <v>77</v>
      </c>
      <c r="AY192" s="12" t="s">
        <v>124</v>
      </c>
      <c r="BE192" s="114">
        <f>IF(N192="základní",J192,0)</f>
        <v>0</v>
      </c>
      <c r="BF192" s="114">
        <f>IF(N192="snížená",J192,0)</f>
        <v>0</v>
      </c>
      <c r="BG192" s="114">
        <f>IF(N192="zákl. přenesená",J192,0)</f>
        <v>0</v>
      </c>
      <c r="BH192" s="114">
        <f>IF(N192="sníž. přenesená",J192,0)</f>
        <v>0</v>
      </c>
      <c r="BI192" s="114">
        <f>IF(N192="nulová",J192,0)</f>
        <v>0</v>
      </c>
      <c r="BJ192" s="12" t="s">
        <v>77</v>
      </c>
      <c r="BK192" s="114">
        <f>ROUND(I192*H192,2)</f>
        <v>0</v>
      </c>
      <c r="BL192" s="12" t="s">
        <v>123</v>
      </c>
      <c r="BM192" s="113" t="s">
        <v>354</v>
      </c>
    </row>
    <row r="193" spans="2:65" s="1" customFormat="1" ht="29.25" x14ac:dyDescent="0.2">
      <c r="B193" s="27"/>
      <c r="D193" s="115" t="s">
        <v>125</v>
      </c>
      <c r="F193" s="116" t="s">
        <v>355</v>
      </c>
      <c r="I193" s="117"/>
      <c r="L193" s="27"/>
      <c r="M193" s="118"/>
      <c r="T193" s="48"/>
      <c r="AT193" s="12" t="s">
        <v>125</v>
      </c>
      <c r="AU193" s="12" t="s">
        <v>77</v>
      </c>
    </row>
    <row r="194" spans="2:65" s="1" customFormat="1" ht="24.2" customHeight="1" x14ac:dyDescent="0.2">
      <c r="B194" s="27"/>
      <c r="C194" s="102" t="s">
        <v>262</v>
      </c>
      <c r="D194" s="102" t="s">
        <v>118</v>
      </c>
      <c r="E194" s="103" t="s">
        <v>243</v>
      </c>
      <c r="F194" s="104" t="s">
        <v>244</v>
      </c>
      <c r="G194" s="105" t="s">
        <v>199</v>
      </c>
      <c r="H194" s="106">
        <v>895.93600000000004</v>
      </c>
      <c r="I194" s="107"/>
      <c r="J194" s="108">
        <f>ROUND(I194*H194,2)</f>
        <v>0</v>
      </c>
      <c r="K194" s="104" t="s">
        <v>19</v>
      </c>
      <c r="L194" s="27"/>
      <c r="M194" s="109" t="s">
        <v>19</v>
      </c>
      <c r="N194" s="110" t="s">
        <v>40</v>
      </c>
      <c r="P194" s="111">
        <f>O194*H194</f>
        <v>0</v>
      </c>
      <c r="Q194" s="111">
        <v>0</v>
      </c>
      <c r="R194" s="111">
        <f>Q194*H194</f>
        <v>0</v>
      </c>
      <c r="S194" s="111">
        <v>0</v>
      </c>
      <c r="T194" s="112">
        <f>S194*H194</f>
        <v>0</v>
      </c>
      <c r="AR194" s="113" t="s">
        <v>123</v>
      </c>
      <c r="AT194" s="113" t="s">
        <v>118</v>
      </c>
      <c r="AU194" s="113" t="s">
        <v>77</v>
      </c>
      <c r="AY194" s="12" t="s">
        <v>124</v>
      </c>
      <c r="BE194" s="114">
        <f>IF(N194="základní",J194,0)</f>
        <v>0</v>
      </c>
      <c r="BF194" s="114">
        <f>IF(N194="snížená",J194,0)</f>
        <v>0</v>
      </c>
      <c r="BG194" s="114">
        <f>IF(N194="zákl. přenesená",J194,0)</f>
        <v>0</v>
      </c>
      <c r="BH194" s="114">
        <f>IF(N194="sníž. přenesená",J194,0)</f>
        <v>0</v>
      </c>
      <c r="BI194" s="114">
        <f>IF(N194="nulová",J194,0)</f>
        <v>0</v>
      </c>
      <c r="BJ194" s="12" t="s">
        <v>77</v>
      </c>
      <c r="BK194" s="114">
        <f>ROUND(I194*H194,2)</f>
        <v>0</v>
      </c>
      <c r="BL194" s="12" t="s">
        <v>123</v>
      </c>
      <c r="BM194" s="113" t="s">
        <v>356</v>
      </c>
    </row>
    <row r="195" spans="2:65" s="1" customFormat="1" ht="29.25" x14ac:dyDescent="0.2">
      <c r="B195" s="27"/>
      <c r="D195" s="115" t="s">
        <v>125</v>
      </c>
      <c r="F195" s="116" t="s">
        <v>357</v>
      </c>
      <c r="I195" s="117"/>
      <c r="L195" s="27"/>
      <c r="M195" s="118"/>
      <c r="T195" s="48"/>
      <c r="AT195" s="12" t="s">
        <v>125</v>
      </c>
      <c r="AU195" s="12" t="s">
        <v>77</v>
      </c>
    </row>
    <row r="196" spans="2:65" s="1" customFormat="1" ht="16.5" customHeight="1" x14ac:dyDescent="0.2">
      <c r="B196" s="27"/>
      <c r="C196" s="102" t="s">
        <v>358</v>
      </c>
      <c r="D196" s="102" t="s">
        <v>118</v>
      </c>
      <c r="E196" s="103" t="s">
        <v>248</v>
      </c>
      <c r="F196" s="104" t="s">
        <v>249</v>
      </c>
      <c r="G196" s="105" t="s">
        <v>199</v>
      </c>
      <c r="H196" s="106">
        <v>895.93600000000004</v>
      </c>
      <c r="I196" s="107"/>
      <c r="J196" s="108">
        <f>ROUND(I196*H196,2)</f>
        <v>0</v>
      </c>
      <c r="K196" s="104" t="s">
        <v>19</v>
      </c>
      <c r="L196" s="27"/>
      <c r="M196" s="109" t="s">
        <v>19</v>
      </c>
      <c r="N196" s="110" t="s">
        <v>40</v>
      </c>
      <c r="P196" s="111">
        <f>O196*H196</f>
        <v>0</v>
      </c>
      <c r="Q196" s="111">
        <v>0</v>
      </c>
      <c r="R196" s="111">
        <f>Q196*H196</f>
        <v>0</v>
      </c>
      <c r="S196" s="111">
        <v>0</v>
      </c>
      <c r="T196" s="112">
        <f>S196*H196</f>
        <v>0</v>
      </c>
      <c r="AR196" s="113" t="s">
        <v>123</v>
      </c>
      <c r="AT196" s="113" t="s">
        <v>118</v>
      </c>
      <c r="AU196" s="113" t="s">
        <v>77</v>
      </c>
      <c r="AY196" s="12" t="s">
        <v>124</v>
      </c>
      <c r="BE196" s="114">
        <f>IF(N196="základní",J196,0)</f>
        <v>0</v>
      </c>
      <c r="BF196" s="114">
        <f>IF(N196="snížená",J196,0)</f>
        <v>0</v>
      </c>
      <c r="BG196" s="114">
        <f>IF(N196="zákl. přenesená",J196,0)</f>
        <v>0</v>
      </c>
      <c r="BH196" s="114">
        <f>IF(N196="sníž. přenesená",J196,0)</f>
        <v>0</v>
      </c>
      <c r="BI196" s="114">
        <f>IF(N196="nulová",J196,0)</f>
        <v>0</v>
      </c>
      <c r="BJ196" s="12" t="s">
        <v>77</v>
      </c>
      <c r="BK196" s="114">
        <f>ROUND(I196*H196,2)</f>
        <v>0</v>
      </c>
      <c r="BL196" s="12" t="s">
        <v>123</v>
      </c>
      <c r="BM196" s="113" t="s">
        <v>359</v>
      </c>
    </row>
    <row r="197" spans="2:65" s="1" customFormat="1" ht="19.5" x14ac:dyDescent="0.2">
      <c r="B197" s="27"/>
      <c r="D197" s="115" t="s">
        <v>125</v>
      </c>
      <c r="F197" s="116" t="s">
        <v>360</v>
      </c>
      <c r="I197" s="117"/>
      <c r="L197" s="27"/>
      <c r="M197" s="118"/>
      <c r="T197" s="48"/>
      <c r="AT197" s="12" t="s">
        <v>125</v>
      </c>
      <c r="AU197" s="12" t="s">
        <v>77</v>
      </c>
    </row>
    <row r="198" spans="2:65" s="1" customFormat="1" ht="16.5" customHeight="1" x14ac:dyDescent="0.2">
      <c r="B198" s="27"/>
      <c r="C198" s="102" t="s">
        <v>267</v>
      </c>
      <c r="D198" s="102" t="s">
        <v>118</v>
      </c>
      <c r="E198" s="103" t="s">
        <v>252</v>
      </c>
      <c r="F198" s="104" t="s">
        <v>253</v>
      </c>
      <c r="G198" s="105" t="s">
        <v>254</v>
      </c>
      <c r="H198" s="106">
        <v>1064</v>
      </c>
      <c r="I198" s="107"/>
      <c r="J198" s="108">
        <f>ROUND(I198*H198,2)</f>
        <v>0</v>
      </c>
      <c r="K198" s="104" t="s">
        <v>19</v>
      </c>
      <c r="L198" s="27"/>
      <c r="M198" s="109" t="s">
        <v>19</v>
      </c>
      <c r="N198" s="110" t="s">
        <v>40</v>
      </c>
      <c r="P198" s="111">
        <f>O198*H198</f>
        <v>0</v>
      </c>
      <c r="Q198" s="111">
        <v>0</v>
      </c>
      <c r="R198" s="111">
        <f>Q198*H198</f>
        <v>0</v>
      </c>
      <c r="S198" s="111">
        <v>0</v>
      </c>
      <c r="T198" s="112">
        <f>S198*H198</f>
        <v>0</v>
      </c>
      <c r="AR198" s="113" t="s">
        <v>123</v>
      </c>
      <c r="AT198" s="113" t="s">
        <v>118</v>
      </c>
      <c r="AU198" s="113" t="s">
        <v>77</v>
      </c>
      <c r="AY198" s="12" t="s">
        <v>124</v>
      </c>
      <c r="BE198" s="114">
        <f>IF(N198="základní",J198,0)</f>
        <v>0</v>
      </c>
      <c r="BF198" s="114">
        <f>IF(N198="snížená",J198,0)</f>
        <v>0</v>
      </c>
      <c r="BG198" s="114">
        <f>IF(N198="zákl. přenesená",J198,0)</f>
        <v>0</v>
      </c>
      <c r="BH198" s="114">
        <f>IF(N198="sníž. přenesená",J198,0)</f>
        <v>0</v>
      </c>
      <c r="BI198" s="114">
        <f>IF(N198="nulová",J198,0)</f>
        <v>0</v>
      </c>
      <c r="BJ198" s="12" t="s">
        <v>77</v>
      </c>
      <c r="BK198" s="114">
        <f>ROUND(I198*H198,2)</f>
        <v>0</v>
      </c>
      <c r="BL198" s="12" t="s">
        <v>123</v>
      </c>
      <c r="BM198" s="113" t="s">
        <v>361</v>
      </c>
    </row>
    <row r="199" spans="2:65" s="1" customFormat="1" ht="39" x14ac:dyDescent="0.2">
      <c r="B199" s="27"/>
      <c r="D199" s="115" t="s">
        <v>125</v>
      </c>
      <c r="F199" s="116" t="s">
        <v>362</v>
      </c>
      <c r="I199" s="117"/>
      <c r="L199" s="27"/>
      <c r="M199" s="118"/>
      <c r="T199" s="48"/>
      <c r="AT199" s="12" t="s">
        <v>125</v>
      </c>
      <c r="AU199" s="12" t="s">
        <v>77</v>
      </c>
    </row>
    <row r="200" spans="2:65" s="1" customFormat="1" ht="16.5" customHeight="1" x14ac:dyDescent="0.2">
      <c r="B200" s="27"/>
      <c r="C200" s="136" t="s">
        <v>363</v>
      </c>
      <c r="D200" s="136" t="s">
        <v>159</v>
      </c>
      <c r="E200" s="137" t="s">
        <v>258</v>
      </c>
      <c r="F200" s="138" t="s">
        <v>259</v>
      </c>
      <c r="G200" s="139" t="s">
        <v>199</v>
      </c>
      <c r="H200" s="140">
        <v>2128</v>
      </c>
      <c r="I200" s="141"/>
      <c r="J200" s="142">
        <f>ROUND(I200*H200,2)</f>
        <v>0</v>
      </c>
      <c r="K200" s="138" t="s">
        <v>19</v>
      </c>
      <c r="L200" s="143"/>
      <c r="M200" s="144" t="s">
        <v>19</v>
      </c>
      <c r="N200" s="145" t="s">
        <v>40</v>
      </c>
      <c r="P200" s="111">
        <f>O200*H200</f>
        <v>0</v>
      </c>
      <c r="Q200" s="111">
        <v>0</v>
      </c>
      <c r="R200" s="111">
        <f>Q200*H200</f>
        <v>0</v>
      </c>
      <c r="S200" s="111">
        <v>0</v>
      </c>
      <c r="T200" s="112">
        <f>S200*H200</f>
        <v>0</v>
      </c>
      <c r="AR200" s="113" t="s">
        <v>162</v>
      </c>
      <c r="AT200" s="113" t="s">
        <v>159</v>
      </c>
      <c r="AU200" s="113" t="s">
        <v>77</v>
      </c>
      <c r="AY200" s="12" t="s">
        <v>124</v>
      </c>
      <c r="BE200" s="114">
        <f>IF(N200="základní",J200,0)</f>
        <v>0</v>
      </c>
      <c r="BF200" s="114">
        <f>IF(N200="snížená",J200,0)</f>
        <v>0</v>
      </c>
      <c r="BG200" s="114">
        <f>IF(N200="zákl. přenesená",J200,0)</f>
        <v>0</v>
      </c>
      <c r="BH200" s="114">
        <f>IF(N200="sníž. přenesená",J200,0)</f>
        <v>0</v>
      </c>
      <c r="BI200" s="114">
        <f>IF(N200="nulová",J200,0)</f>
        <v>0</v>
      </c>
      <c r="BJ200" s="12" t="s">
        <v>77</v>
      </c>
      <c r="BK200" s="114">
        <f>ROUND(I200*H200,2)</f>
        <v>0</v>
      </c>
      <c r="BL200" s="12" t="s">
        <v>123</v>
      </c>
      <c r="BM200" s="113" t="s">
        <v>364</v>
      </c>
    </row>
    <row r="201" spans="2:65" s="1" customFormat="1" ht="19.5" x14ac:dyDescent="0.2">
      <c r="B201" s="27"/>
      <c r="D201" s="115" t="s">
        <v>125</v>
      </c>
      <c r="F201" s="116" t="s">
        <v>365</v>
      </c>
      <c r="I201" s="117"/>
      <c r="L201" s="27"/>
      <c r="M201" s="118"/>
      <c r="T201" s="48"/>
      <c r="AT201" s="12" t="s">
        <v>125</v>
      </c>
      <c r="AU201" s="12" t="s">
        <v>77</v>
      </c>
    </row>
    <row r="202" spans="2:65" s="1" customFormat="1" ht="24.2" customHeight="1" x14ac:dyDescent="0.2">
      <c r="B202" s="27"/>
      <c r="C202" s="102" t="s">
        <v>271</v>
      </c>
      <c r="D202" s="102" t="s">
        <v>118</v>
      </c>
      <c r="E202" s="103" t="s">
        <v>243</v>
      </c>
      <c r="F202" s="104" t="s">
        <v>244</v>
      </c>
      <c r="G202" s="105" t="s">
        <v>199</v>
      </c>
      <c r="H202" s="106">
        <v>2128</v>
      </c>
      <c r="I202" s="107"/>
      <c r="J202" s="108">
        <f>ROUND(I202*H202,2)</f>
        <v>0</v>
      </c>
      <c r="K202" s="104" t="s">
        <v>19</v>
      </c>
      <c r="L202" s="27"/>
      <c r="M202" s="109" t="s">
        <v>19</v>
      </c>
      <c r="N202" s="110" t="s">
        <v>40</v>
      </c>
      <c r="P202" s="111">
        <f>O202*H202</f>
        <v>0</v>
      </c>
      <c r="Q202" s="111">
        <v>0</v>
      </c>
      <c r="R202" s="111">
        <f>Q202*H202</f>
        <v>0</v>
      </c>
      <c r="S202" s="111">
        <v>0</v>
      </c>
      <c r="T202" s="112">
        <f>S202*H202</f>
        <v>0</v>
      </c>
      <c r="AR202" s="113" t="s">
        <v>123</v>
      </c>
      <c r="AT202" s="113" t="s">
        <v>118</v>
      </c>
      <c r="AU202" s="113" t="s">
        <v>77</v>
      </c>
      <c r="AY202" s="12" t="s">
        <v>124</v>
      </c>
      <c r="BE202" s="114">
        <f>IF(N202="základní",J202,0)</f>
        <v>0</v>
      </c>
      <c r="BF202" s="114">
        <f>IF(N202="snížená",J202,0)</f>
        <v>0</v>
      </c>
      <c r="BG202" s="114">
        <f>IF(N202="zákl. přenesená",J202,0)</f>
        <v>0</v>
      </c>
      <c r="BH202" s="114">
        <f>IF(N202="sníž. přenesená",J202,0)</f>
        <v>0</v>
      </c>
      <c r="BI202" s="114">
        <f>IF(N202="nulová",J202,0)</f>
        <v>0</v>
      </c>
      <c r="BJ202" s="12" t="s">
        <v>77</v>
      </c>
      <c r="BK202" s="114">
        <f>ROUND(I202*H202,2)</f>
        <v>0</v>
      </c>
      <c r="BL202" s="12" t="s">
        <v>123</v>
      </c>
      <c r="BM202" s="113" t="s">
        <v>366</v>
      </c>
    </row>
    <row r="203" spans="2:65" s="1" customFormat="1" ht="19.5" x14ac:dyDescent="0.2">
      <c r="B203" s="27"/>
      <c r="D203" s="115" t="s">
        <v>125</v>
      </c>
      <c r="F203" s="116" t="s">
        <v>367</v>
      </c>
      <c r="I203" s="117"/>
      <c r="L203" s="27"/>
      <c r="M203" s="118"/>
      <c r="T203" s="48"/>
      <c r="AT203" s="12" t="s">
        <v>125</v>
      </c>
      <c r="AU203" s="12" t="s">
        <v>77</v>
      </c>
    </row>
    <row r="204" spans="2:65" s="1" customFormat="1" ht="16.5" customHeight="1" x14ac:dyDescent="0.2">
      <c r="B204" s="27"/>
      <c r="C204" s="102" t="s">
        <v>368</v>
      </c>
      <c r="D204" s="102" t="s">
        <v>118</v>
      </c>
      <c r="E204" s="103" t="s">
        <v>265</v>
      </c>
      <c r="F204" s="104" t="s">
        <v>266</v>
      </c>
      <c r="G204" s="105" t="s">
        <v>222</v>
      </c>
      <c r="H204" s="106">
        <v>0.8</v>
      </c>
      <c r="I204" s="107"/>
      <c r="J204" s="108">
        <f>ROUND(I204*H204,2)</f>
        <v>0</v>
      </c>
      <c r="K204" s="104" t="s">
        <v>19</v>
      </c>
      <c r="L204" s="27"/>
      <c r="M204" s="109" t="s">
        <v>19</v>
      </c>
      <c r="N204" s="110" t="s">
        <v>40</v>
      </c>
      <c r="P204" s="111">
        <f>O204*H204</f>
        <v>0</v>
      </c>
      <c r="Q204" s="111">
        <v>0</v>
      </c>
      <c r="R204" s="111">
        <f>Q204*H204</f>
        <v>0</v>
      </c>
      <c r="S204" s="111">
        <v>0</v>
      </c>
      <c r="T204" s="112">
        <f>S204*H204</f>
        <v>0</v>
      </c>
      <c r="AR204" s="113" t="s">
        <v>123</v>
      </c>
      <c r="AT204" s="113" t="s">
        <v>118</v>
      </c>
      <c r="AU204" s="113" t="s">
        <v>77</v>
      </c>
      <c r="AY204" s="12" t="s">
        <v>124</v>
      </c>
      <c r="BE204" s="114">
        <f>IF(N204="základní",J204,0)</f>
        <v>0</v>
      </c>
      <c r="BF204" s="114">
        <f>IF(N204="snížená",J204,0)</f>
        <v>0</v>
      </c>
      <c r="BG204" s="114">
        <f>IF(N204="zákl. přenesená",J204,0)</f>
        <v>0</v>
      </c>
      <c r="BH204" s="114">
        <f>IF(N204="sníž. přenesená",J204,0)</f>
        <v>0</v>
      </c>
      <c r="BI204" s="114">
        <f>IF(N204="nulová",J204,0)</f>
        <v>0</v>
      </c>
      <c r="BJ204" s="12" t="s">
        <v>77</v>
      </c>
      <c r="BK204" s="114">
        <f>ROUND(I204*H204,2)</f>
        <v>0</v>
      </c>
      <c r="BL204" s="12" t="s">
        <v>123</v>
      </c>
      <c r="BM204" s="113" t="s">
        <v>369</v>
      </c>
    </row>
    <row r="205" spans="2:65" s="1" customFormat="1" ht="19.5" x14ac:dyDescent="0.2">
      <c r="B205" s="27"/>
      <c r="D205" s="115" t="s">
        <v>125</v>
      </c>
      <c r="F205" s="116" t="s">
        <v>370</v>
      </c>
      <c r="I205" s="117"/>
      <c r="L205" s="27"/>
      <c r="M205" s="118"/>
      <c r="T205" s="48"/>
      <c r="AT205" s="12" t="s">
        <v>125</v>
      </c>
      <c r="AU205" s="12" t="s">
        <v>77</v>
      </c>
    </row>
    <row r="206" spans="2:65" s="1" customFormat="1" ht="16.5" customHeight="1" x14ac:dyDescent="0.2">
      <c r="B206" s="27"/>
      <c r="C206" s="102" t="s">
        <v>276</v>
      </c>
      <c r="D206" s="102" t="s">
        <v>118</v>
      </c>
      <c r="E206" s="103" t="s">
        <v>183</v>
      </c>
      <c r="F206" s="104" t="s">
        <v>184</v>
      </c>
      <c r="G206" s="105" t="s">
        <v>121</v>
      </c>
      <c r="H206" s="106">
        <v>134</v>
      </c>
      <c r="I206" s="107"/>
      <c r="J206" s="108">
        <f>ROUND(I206*H206,2)</f>
        <v>0</v>
      </c>
      <c r="K206" s="104" t="s">
        <v>19</v>
      </c>
      <c r="L206" s="27"/>
      <c r="M206" s="109" t="s">
        <v>19</v>
      </c>
      <c r="N206" s="110" t="s">
        <v>40</v>
      </c>
      <c r="P206" s="111">
        <f>O206*H206</f>
        <v>0</v>
      </c>
      <c r="Q206" s="111">
        <v>0</v>
      </c>
      <c r="R206" s="111">
        <f>Q206*H206</f>
        <v>0</v>
      </c>
      <c r="S206" s="111">
        <v>0</v>
      </c>
      <c r="T206" s="112">
        <f>S206*H206</f>
        <v>0</v>
      </c>
      <c r="AR206" s="113" t="s">
        <v>123</v>
      </c>
      <c r="AT206" s="113" t="s">
        <v>118</v>
      </c>
      <c r="AU206" s="113" t="s">
        <v>77</v>
      </c>
      <c r="AY206" s="12" t="s">
        <v>124</v>
      </c>
      <c r="BE206" s="114">
        <f>IF(N206="základní",J206,0)</f>
        <v>0</v>
      </c>
      <c r="BF206" s="114">
        <f>IF(N206="snížená",J206,0)</f>
        <v>0</v>
      </c>
      <c r="BG206" s="114">
        <f>IF(N206="zákl. přenesená",J206,0)</f>
        <v>0</v>
      </c>
      <c r="BH206" s="114">
        <f>IF(N206="sníž. přenesená",J206,0)</f>
        <v>0</v>
      </c>
      <c r="BI206" s="114">
        <f>IF(N206="nulová",J206,0)</f>
        <v>0</v>
      </c>
      <c r="BJ206" s="12" t="s">
        <v>77</v>
      </c>
      <c r="BK206" s="114">
        <f>ROUND(I206*H206,2)</f>
        <v>0</v>
      </c>
      <c r="BL206" s="12" t="s">
        <v>123</v>
      </c>
      <c r="BM206" s="113" t="s">
        <v>371</v>
      </c>
    </row>
    <row r="207" spans="2:65" s="1" customFormat="1" ht="19.5" x14ac:dyDescent="0.2">
      <c r="B207" s="27"/>
      <c r="D207" s="115" t="s">
        <v>125</v>
      </c>
      <c r="F207" s="116" t="s">
        <v>372</v>
      </c>
      <c r="I207" s="117"/>
      <c r="L207" s="27"/>
      <c r="M207" s="118"/>
      <c r="T207" s="48"/>
      <c r="AT207" s="12" t="s">
        <v>125</v>
      </c>
      <c r="AU207" s="12" t="s">
        <v>77</v>
      </c>
    </row>
    <row r="208" spans="2:65" s="1" customFormat="1" ht="16.5" customHeight="1" x14ac:dyDescent="0.2">
      <c r="B208" s="27"/>
      <c r="C208" s="102" t="s">
        <v>373</v>
      </c>
      <c r="D208" s="102" t="s">
        <v>118</v>
      </c>
      <c r="E208" s="103" t="s">
        <v>374</v>
      </c>
      <c r="F208" s="104" t="s">
        <v>375</v>
      </c>
      <c r="G208" s="105" t="s">
        <v>189</v>
      </c>
      <c r="H208" s="106">
        <v>1600</v>
      </c>
      <c r="I208" s="107"/>
      <c r="J208" s="108">
        <f>ROUND(I208*H208,2)</f>
        <v>0</v>
      </c>
      <c r="K208" s="104" t="s">
        <v>19</v>
      </c>
      <c r="L208" s="27"/>
      <c r="M208" s="109" t="s">
        <v>19</v>
      </c>
      <c r="N208" s="110" t="s">
        <v>40</v>
      </c>
      <c r="P208" s="111">
        <f>O208*H208</f>
        <v>0</v>
      </c>
      <c r="Q208" s="111">
        <v>0</v>
      </c>
      <c r="R208" s="111">
        <f>Q208*H208</f>
        <v>0</v>
      </c>
      <c r="S208" s="111">
        <v>0</v>
      </c>
      <c r="T208" s="112">
        <f>S208*H208</f>
        <v>0</v>
      </c>
      <c r="AR208" s="113" t="s">
        <v>123</v>
      </c>
      <c r="AT208" s="113" t="s">
        <v>118</v>
      </c>
      <c r="AU208" s="113" t="s">
        <v>77</v>
      </c>
      <c r="AY208" s="12" t="s">
        <v>124</v>
      </c>
      <c r="BE208" s="114">
        <f>IF(N208="základní",J208,0)</f>
        <v>0</v>
      </c>
      <c r="BF208" s="114">
        <f>IF(N208="snížená",J208,0)</f>
        <v>0</v>
      </c>
      <c r="BG208" s="114">
        <f>IF(N208="zákl. přenesená",J208,0)</f>
        <v>0</v>
      </c>
      <c r="BH208" s="114">
        <f>IF(N208="sníž. přenesená",J208,0)</f>
        <v>0</v>
      </c>
      <c r="BI208" s="114">
        <f>IF(N208="nulová",J208,0)</f>
        <v>0</v>
      </c>
      <c r="BJ208" s="12" t="s">
        <v>77</v>
      </c>
      <c r="BK208" s="114">
        <f>ROUND(I208*H208,2)</f>
        <v>0</v>
      </c>
      <c r="BL208" s="12" t="s">
        <v>123</v>
      </c>
      <c r="BM208" s="113" t="s">
        <v>376</v>
      </c>
    </row>
    <row r="209" spans="2:65" s="1" customFormat="1" ht="29.25" x14ac:dyDescent="0.2">
      <c r="B209" s="27"/>
      <c r="D209" s="115" t="s">
        <v>125</v>
      </c>
      <c r="F209" s="116" t="s">
        <v>377</v>
      </c>
      <c r="I209" s="117"/>
      <c r="L209" s="27"/>
      <c r="M209" s="118"/>
      <c r="T209" s="48"/>
      <c r="AT209" s="12" t="s">
        <v>125</v>
      </c>
      <c r="AU209" s="12" t="s">
        <v>77</v>
      </c>
    </row>
    <row r="210" spans="2:65" s="1" customFormat="1" ht="16.5" customHeight="1" x14ac:dyDescent="0.2">
      <c r="B210" s="27"/>
      <c r="C210" s="102" t="s">
        <v>279</v>
      </c>
      <c r="D210" s="102" t="s">
        <v>118</v>
      </c>
      <c r="E210" s="103" t="s">
        <v>378</v>
      </c>
      <c r="F210" s="104" t="s">
        <v>379</v>
      </c>
      <c r="G210" s="105" t="s">
        <v>157</v>
      </c>
      <c r="H210" s="106">
        <v>2432</v>
      </c>
      <c r="I210" s="107"/>
      <c r="J210" s="108">
        <f>ROUND(I210*H210,2)</f>
        <v>0</v>
      </c>
      <c r="K210" s="104" t="s">
        <v>19</v>
      </c>
      <c r="L210" s="27"/>
      <c r="M210" s="109" t="s">
        <v>19</v>
      </c>
      <c r="N210" s="110" t="s">
        <v>40</v>
      </c>
      <c r="P210" s="111">
        <f>O210*H210</f>
        <v>0</v>
      </c>
      <c r="Q210" s="111">
        <v>0</v>
      </c>
      <c r="R210" s="111">
        <f>Q210*H210</f>
        <v>0</v>
      </c>
      <c r="S210" s="111">
        <v>0</v>
      </c>
      <c r="T210" s="112">
        <f>S210*H210</f>
        <v>0</v>
      </c>
      <c r="AR210" s="113" t="s">
        <v>123</v>
      </c>
      <c r="AT210" s="113" t="s">
        <v>118</v>
      </c>
      <c r="AU210" s="113" t="s">
        <v>77</v>
      </c>
      <c r="AY210" s="12" t="s">
        <v>124</v>
      </c>
      <c r="BE210" s="114">
        <f>IF(N210="základní",J210,0)</f>
        <v>0</v>
      </c>
      <c r="BF210" s="114">
        <f>IF(N210="snížená",J210,0)</f>
        <v>0</v>
      </c>
      <c r="BG210" s="114">
        <f>IF(N210="zákl. přenesená",J210,0)</f>
        <v>0</v>
      </c>
      <c r="BH210" s="114">
        <f>IF(N210="sníž. přenesená",J210,0)</f>
        <v>0</v>
      </c>
      <c r="BI210" s="114">
        <f>IF(N210="nulová",J210,0)</f>
        <v>0</v>
      </c>
      <c r="BJ210" s="12" t="s">
        <v>77</v>
      </c>
      <c r="BK210" s="114">
        <f>ROUND(I210*H210,2)</f>
        <v>0</v>
      </c>
      <c r="BL210" s="12" t="s">
        <v>123</v>
      </c>
      <c r="BM210" s="113" t="s">
        <v>380</v>
      </c>
    </row>
    <row r="211" spans="2:65" s="1" customFormat="1" ht="19.5" x14ac:dyDescent="0.2">
      <c r="B211" s="27"/>
      <c r="D211" s="115" t="s">
        <v>125</v>
      </c>
      <c r="F211" s="116" t="s">
        <v>381</v>
      </c>
      <c r="I211" s="117"/>
      <c r="L211" s="27"/>
      <c r="M211" s="118"/>
      <c r="T211" s="48"/>
      <c r="AT211" s="12" t="s">
        <v>125</v>
      </c>
      <c r="AU211" s="12" t="s">
        <v>77</v>
      </c>
    </row>
    <row r="212" spans="2:65" s="1" customFormat="1" ht="16.5" customHeight="1" x14ac:dyDescent="0.2">
      <c r="B212" s="27"/>
      <c r="C212" s="102" t="s">
        <v>382</v>
      </c>
      <c r="D212" s="102" t="s">
        <v>118</v>
      </c>
      <c r="E212" s="103" t="s">
        <v>383</v>
      </c>
      <c r="F212" s="104" t="s">
        <v>384</v>
      </c>
      <c r="G212" s="105" t="s">
        <v>121</v>
      </c>
      <c r="H212" s="106">
        <v>84</v>
      </c>
      <c r="I212" s="107"/>
      <c r="J212" s="108">
        <f>ROUND(I212*H212,2)</f>
        <v>0</v>
      </c>
      <c r="K212" s="104" t="s">
        <v>19</v>
      </c>
      <c r="L212" s="27"/>
      <c r="M212" s="109" t="s">
        <v>19</v>
      </c>
      <c r="N212" s="110" t="s">
        <v>40</v>
      </c>
      <c r="P212" s="111">
        <f>O212*H212</f>
        <v>0</v>
      </c>
      <c r="Q212" s="111">
        <v>0</v>
      </c>
      <c r="R212" s="111">
        <f>Q212*H212</f>
        <v>0</v>
      </c>
      <c r="S212" s="111">
        <v>0</v>
      </c>
      <c r="T212" s="112">
        <f>S212*H212</f>
        <v>0</v>
      </c>
      <c r="AR212" s="113" t="s">
        <v>123</v>
      </c>
      <c r="AT212" s="113" t="s">
        <v>118</v>
      </c>
      <c r="AU212" s="113" t="s">
        <v>77</v>
      </c>
      <c r="AY212" s="12" t="s">
        <v>124</v>
      </c>
      <c r="BE212" s="114">
        <f>IF(N212="základní",J212,0)</f>
        <v>0</v>
      </c>
      <c r="BF212" s="114">
        <f>IF(N212="snížená",J212,0)</f>
        <v>0</v>
      </c>
      <c r="BG212" s="114">
        <f>IF(N212="zákl. přenesená",J212,0)</f>
        <v>0</v>
      </c>
      <c r="BH212" s="114">
        <f>IF(N212="sníž. přenesená",J212,0)</f>
        <v>0</v>
      </c>
      <c r="BI212" s="114">
        <f>IF(N212="nulová",J212,0)</f>
        <v>0</v>
      </c>
      <c r="BJ212" s="12" t="s">
        <v>77</v>
      </c>
      <c r="BK212" s="114">
        <f>ROUND(I212*H212,2)</f>
        <v>0</v>
      </c>
      <c r="BL212" s="12" t="s">
        <v>123</v>
      </c>
      <c r="BM212" s="113" t="s">
        <v>385</v>
      </c>
    </row>
    <row r="213" spans="2:65" s="1" customFormat="1" ht="19.5" x14ac:dyDescent="0.2">
      <c r="B213" s="27"/>
      <c r="D213" s="115" t="s">
        <v>125</v>
      </c>
      <c r="F213" s="116" t="s">
        <v>386</v>
      </c>
      <c r="I213" s="117"/>
      <c r="L213" s="27"/>
      <c r="M213" s="118"/>
      <c r="T213" s="48"/>
      <c r="AT213" s="12" t="s">
        <v>125</v>
      </c>
      <c r="AU213" s="12" t="s">
        <v>77</v>
      </c>
    </row>
    <row r="214" spans="2:65" s="1" customFormat="1" ht="16.5" customHeight="1" x14ac:dyDescent="0.2">
      <c r="B214" s="27"/>
      <c r="C214" s="102" t="s">
        <v>282</v>
      </c>
      <c r="D214" s="102" t="s">
        <v>118</v>
      </c>
      <c r="E214" s="103" t="s">
        <v>387</v>
      </c>
      <c r="F214" s="104" t="s">
        <v>388</v>
      </c>
      <c r="G214" s="105" t="s">
        <v>121</v>
      </c>
      <c r="H214" s="106">
        <v>6</v>
      </c>
      <c r="I214" s="107"/>
      <c r="J214" s="108">
        <f>ROUND(I214*H214,2)</f>
        <v>0</v>
      </c>
      <c r="K214" s="104" t="s">
        <v>19</v>
      </c>
      <c r="L214" s="27"/>
      <c r="M214" s="109" t="s">
        <v>19</v>
      </c>
      <c r="N214" s="110" t="s">
        <v>40</v>
      </c>
      <c r="P214" s="111">
        <f>O214*H214</f>
        <v>0</v>
      </c>
      <c r="Q214" s="111">
        <v>0</v>
      </c>
      <c r="R214" s="111">
        <f>Q214*H214</f>
        <v>0</v>
      </c>
      <c r="S214" s="111">
        <v>0</v>
      </c>
      <c r="T214" s="112">
        <f>S214*H214</f>
        <v>0</v>
      </c>
      <c r="AR214" s="113" t="s">
        <v>123</v>
      </c>
      <c r="AT214" s="113" t="s">
        <v>118</v>
      </c>
      <c r="AU214" s="113" t="s">
        <v>77</v>
      </c>
      <c r="AY214" s="12" t="s">
        <v>124</v>
      </c>
      <c r="BE214" s="114">
        <f>IF(N214="základní",J214,0)</f>
        <v>0</v>
      </c>
      <c r="BF214" s="114">
        <f>IF(N214="snížená",J214,0)</f>
        <v>0</v>
      </c>
      <c r="BG214" s="114">
        <f>IF(N214="zákl. přenesená",J214,0)</f>
        <v>0</v>
      </c>
      <c r="BH214" s="114">
        <f>IF(N214="sníž. přenesená",J214,0)</f>
        <v>0</v>
      </c>
      <c r="BI214" s="114">
        <f>IF(N214="nulová",J214,0)</f>
        <v>0</v>
      </c>
      <c r="BJ214" s="12" t="s">
        <v>77</v>
      </c>
      <c r="BK214" s="114">
        <f>ROUND(I214*H214,2)</f>
        <v>0</v>
      </c>
      <c r="BL214" s="12" t="s">
        <v>123</v>
      </c>
      <c r="BM214" s="113" t="s">
        <v>389</v>
      </c>
    </row>
    <row r="215" spans="2:65" s="1" customFormat="1" ht="19.5" x14ac:dyDescent="0.2">
      <c r="B215" s="27"/>
      <c r="D215" s="115" t="s">
        <v>125</v>
      </c>
      <c r="F215" s="116" t="s">
        <v>390</v>
      </c>
      <c r="I215" s="117"/>
      <c r="L215" s="27"/>
      <c r="M215" s="118"/>
      <c r="T215" s="48"/>
      <c r="AT215" s="12" t="s">
        <v>125</v>
      </c>
      <c r="AU215" s="12" t="s">
        <v>77</v>
      </c>
    </row>
    <row r="216" spans="2:65" s="1" customFormat="1" ht="16.5" customHeight="1" x14ac:dyDescent="0.2">
      <c r="B216" s="27"/>
      <c r="C216" s="102" t="s">
        <v>391</v>
      </c>
      <c r="D216" s="102" t="s">
        <v>118</v>
      </c>
      <c r="E216" s="103" t="s">
        <v>314</v>
      </c>
      <c r="F216" s="104" t="s">
        <v>315</v>
      </c>
      <c r="G216" s="105" t="s">
        <v>189</v>
      </c>
      <c r="H216" s="106">
        <v>1840</v>
      </c>
      <c r="I216" s="107"/>
      <c r="J216" s="108">
        <f>ROUND(I216*H216,2)</f>
        <v>0</v>
      </c>
      <c r="K216" s="104" t="s">
        <v>19</v>
      </c>
      <c r="L216" s="27"/>
      <c r="M216" s="109" t="s">
        <v>19</v>
      </c>
      <c r="N216" s="110" t="s">
        <v>40</v>
      </c>
      <c r="P216" s="111">
        <f>O216*H216</f>
        <v>0</v>
      </c>
      <c r="Q216" s="111">
        <v>0</v>
      </c>
      <c r="R216" s="111">
        <f>Q216*H216</f>
        <v>0</v>
      </c>
      <c r="S216" s="111">
        <v>0</v>
      </c>
      <c r="T216" s="112">
        <f>S216*H216</f>
        <v>0</v>
      </c>
      <c r="AR216" s="113" t="s">
        <v>123</v>
      </c>
      <c r="AT216" s="113" t="s">
        <v>118</v>
      </c>
      <c r="AU216" s="113" t="s">
        <v>77</v>
      </c>
      <c r="AY216" s="12" t="s">
        <v>124</v>
      </c>
      <c r="BE216" s="114">
        <f>IF(N216="základní",J216,0)</f>
        <v>0</v>
      </c>
      <c r="BF216" s="114">
        <f>IF(N216="snížená",J216,0)</f>
        <v>0</v>
      </c>
      <c r="BG216" s="114">
        <f>IF(N216="zákl. přenesená",J216,0)</f>
        <v>0</v>
      </c>
      <c r="BH216" s="114">
        <f>IF(N216="sníž. přenesená",J216,0)</f>
        <v>0</v>
      </c>
      <c r="BI216" s="114">
        <f>IF(N216="nulová",J216,0)</f>
        <v>0</v>
      </c>
      <c r="BJ216" s="12" t="s">
        <v>77</v>
      </c>
      <c r="BK216" s="114">
        <f>ROUND(I216*H216,2)</f>
        <v>0</v>
      </c>
      <c r="BL216" s="12" t="s">
        <v>123</v>
      </c>
      <c r="BM216" s="113" t="s">
        <v>392</v>
      </c>
    </row>
    <row r="217" spans="2:65" s="1" customFormat="1" ht="19.5" x14ac:dyDescent="0.2">
      <c r="B217" s="27"/>
      <c r="D217" s="115" t="s">
        <v>125</v>
      </c>
      <c r="F217" s="116" t="s">
        <v>393</v>
      </c>
      <c r="I217" s="117"/>
      <c r="L217" s="27"/>
      <c r="M217" s="118"/>
      <c r="T217" s="48"/>
      <c r="AT217" s="12" t="s">
        <v>125</v>
      </c>
      <c r="AU217" s="12" t="s">
        <v>77</v>
      </c>
    </row>
    <row r="218" spans="2:65" s="1" customFormat="1" ht="16.5" customHeight="1" x14ac:dyDescent="0.2">
      <c r="B218" s="27"/>
      <c r="C218" s="102" t="s">
        <v>287</v>
      </c>
      <c r="D218" s="102" t="s">
        <v>118</v>
      </c>
      <c r="E218" s="103" t="s">
        <v>319</v>
      </c>
      <c r="F218" s="104" t="s">
        <v>320</v>
      </c>
      <c r="G218" s="105" t="s">
        <v>189</v>
      </c>
      <c r="H218" s="106">
        <v>1840</v>
      </c>
      <c r="I218" s="107"/>
      <c r="J218" s="108">
        <f>ROUND(I218*H218,2)</f>
        <v>0</v>
      </c>
      <c r="K218" s="104" t="s">
        <v>19</v>
      </c>
      <c r="L218" s="27"/>
      <c r="M218" s="109" t="s">
        <v>19</v>
      </c>
      <c r="N218" s="110" t="s">
        <v>40</v>
      </c>
      <c r="P218" s="111">
        <f>O218*H218</f>
        <v>0</v>
      </c>
      <c r="Q218" s="111">
        <v>0</v>
      </c>
      <c r="R218" s="111">
        <f>Q218*H218</f>
        <v>0</v>
      </c>
      <c r="S218" s="111">
        <v>0</v>
      </c>
      <c r="T218" s="112">
        <f>S218*H218</f>
        <v>0</v>
      </c>
      <c r="AR218" s="113" t="s">
        <v>123</v>
      </c>
      <c r="AT218" s="113" t="s">
        <v>118</v>
      </c>
      <c r="AU218" s="113" t="s">
        <v>77</v>
      </c>
      <c r="AY218" s="12" t="s">
        <v>124</v>
      </c>
      <c r="BE218" s="114">
        <f>IF(N218="základní",J218,0)</f>
        <v>0</v>
      </c>
      <c r="BF218" s="114">
        <f>IF(N218="snížená",J218,0)</f>
        <v>0</v>
      </c>
      <c r="BG218" s="114">
        <f>IF(N218="zákl. přenesená",J218,0)</f>
        <v>0</v>
      </c>
      <c r="BH218" s="114">
        <f>IF(N218="sníž. přenesená",J218,0)</f>
        <v>0</v>
      </c>
      <c r="BI218" s="114">
        <f>IF(N218="nulová",J218,0)</f>
        <v>0</v>
      </c>
      <c r="BJ218" s="12" t="s">
        <v>77</v>
      </c>
      <c r="BK218" s="114">
        <f>ROUND(I218*H218,2)</f>
        <v>0</v>
      </c>
      <c r="BL218" s="12" t="s">
        <v>123</v>
      </c>
      <c r="BM218" s="113" t="s">
        <v>394</v>
      </c>
    </row>
    <row r="219" spans="2:65" s="1" customFormat="1" ht="19.5" x14ac:dyDescent="0.2">
      <c r="B219" s="27"/>
      <c r="D219" s="115" t="s">
        <v>125</v>
      </c>
      <c r="F219" s="116" t="s">
        <v>393</v>
      </c>
      <c r="I219" s="117"/>
      <c r="L219" s="27"/>
      <c r="M219" s="118"/>
      <c r="T219" s="48"/>
      <c r="AT219" s="12" t="s">
        <v>125</v>
      </c>
      <c r="AU219" s="12" t="s">
        <v>77</v>
      </c>
    </row>
    <row r="220" spans="2:65" s="1" customFormat="1" ht="16.5" customHeight="1" x14ac:dyDescent="0.2">
      <c r="B220" s="27"/>
      <c r="C220" s="102" t="s">
        <v>395</v>
      </c>
      <c r="D220" s="102" t="s">
        <v>118</v>
      </c>
      <c r="E220" s="103" t="s">
        <v>396</v>
      </c>
      <c r="F220" s="104" t="s">
        <v>397</v>
      </c>
      <c r="G220" s="105" t="s">
        <v>199</v>
      </c>
      <c r="H220" s="106">
        <v>228.464</v>
      </c>
      <c r="I220" s="107"/>
      <c r="J220" s="108">
        <f>ROUND(I220*H220,2)</f>
        <v>0</v>
      </c>
      <c r="K220" s="104" t="s">
        <v>19</v>
      </c>
      <c r="L220" s="27"/>
      <c r="M220" s="109" t="s">
        <v>19</v>
      </c>
      <c r="N220" s="110" t="s">
        <v>40</v>
      </c>
      <c r="P220" s="111">
        <f>O220*H220</f>
        <v>0</v>
      </c>
      <c r="Q220" s="111">
        <v>0</v>
      </c>
      <c r="R220" s="111">
        <f>Q220*H220</f>
        <v>0</v>
      </c>
      <c r="S220" s="111">
        <v>0</v>
      </c>
      <c r="T220" s="112">
        <f>S220*H220</f>
        <v>0</v>
      </c>
      <c r="AR220" s="113" t="s">
        <v>123</v>
      </c>
      <c r="AT220" s="113" t="s">
        <v>118</v>
      </c>
      <c r="AU220" s="113" t="s">
        <v>77</v>
      </c>
      <c r="AY220" s="12" t="s">
        <v>124</v>
      </c>
      <c r="BE220" s="114">
        <f>IF(N220="základní",J220,0)</f>
        <v>0</v>
      </c>
      <c r="BF220" s="114">
        <f>IF(N220="snížená",J220,0)</f>
        <v>0</v>
      </c>
      <c r="BG220" s="114">
        <f>IF(N220="zákl. přenesená",J220,0)</f>
        <v>0</v>
      </c>
      <c r="BH220" s="114">
        <f>IF(N220="sníž. přenesená",J220,0)</f>
        <v>0</v>
      </c>
      <c r="BI220" s="114">
        <f>IF(N220="nulová",J220,0)</f>
        <v>0</v>
      </c>
      <c r="BJ220" s="12" t="s">
        <v>77</v>
      </c>
      <c r="BK220" s="114">
        <f>ROUND(I220*H220,2)</f>
        <v>0</v>
      </c>
      <c r="BL220" s="12" t="s">
        <v>123</v>
      </c>
      <c r="BM220" s="113" t="s">
        <v>398</v>
      </c>
    </row>
    <row r="221" spans="2:65" s="1" customFormat="1" ht="39" x14ac:dyDescent="0.2">
      <c r="B221" s="27"/>
      <c r="D221" s="115" t="s">
        <v>125</v>
      </c>
      <c r="F221" s="116" t="s">
        <v>399</v>
      </c>
      <c r="I221" s="117"/>
      <c r="L221" s="27"/>
      <c r="M221" s="118"/>
      <c r="T221" s="48"/>
      <c r="AT221" s="12" t="s">
        <v>125</v>
      </c>
      <c r="AU221" s="12" t="s">
        <v>77</v>
      </c>
    </row>
    <row r="222" spans="2:65" s="1" customFormat="1" ht="24.2" customHeight="1" x14ac:dyDescent="0.2">
      <c r="B222" s="27"/>
      <c r="C222" s="102" t="s">
        <v>291</v>
      </c>
      <c r="D222" s="102" t="s">
        <v>118</v>
      </c>
      <c r="E222" s="103" t="s">
        <v>400</v>
      </c>
      <c r="F222" s="104" t="s">
        <v>401</v>
      </c>
      <c r="G222" s="105" t="s">
        <v>199</v>
      </c>
      <c r="H222" s="106">
        <v>228.464</v>
      </c>
      <c r="I222" s="107"/>
      <c r="J222" s="108">
        <f>ROUND(I222*H222,2)</f>
        <v>0</v>
      </c>
      <c r="K222" s="104" t="s">
        <v>19</v>
      </c>
      <c r="L222" s="27"/>
      <c r="M222" s="109" t="s">
        <v>19</v>
      </c>
      <c r="N222" s="110" t="s">
        <v>40</v>
      </c>
      <c r="P222" s="111">
        <f>O222*H222</f>
        <v>0</v>
      </c>
      <c r="Q222" s="111">
        <v>0</v>
      </c>
      <c r="R222" s="111">
        <f>Q222*H222</f>
        <v>0</v>
      </c>
      <c r="S222" s="111">
        <v>0</v>
      </c>
      <c r="T222" s="112">
        <f>S222*H222</f>
        <v>0</v>
      </c>
      <c r="AR222" s="113" t="s">
        <v>123</v>
      </c>
      <c r="AT222" s="113" t="s">
        <v>118</v>
      </c>
      <c r="AU222" s="113" t="s">
        <v>77</v>
      </c>
      <c r="AY222" s="12" t="s">
        <v>124</v>
      </c>
      <c r="BE222" s="114">
        <f>IF(N222="základní",J222,0)</f>
        <v>0</v>
      </c>
      <c r="BF222" s="114">
        <f>IF(N222="snížená",J222,0)</f>
        <v>0</v>
      </c>
      <c r="BG222" s="114">
        <f>IF(N222="zákl. přenesená",J222,0)</f>
        <v>0</v>
      </c>
      <c r="BH222" s="114">
        <f>IF(N222="sníž. přenesená",J222,0)</f>
        <v>0</v>
      </c>
      <c r="BI222" s="114">
        <f>IF(N222="nulová",J222,0)</f>
        <v>0</v>
      </c>
      <c r="BJ222" s="12" t="s">
        <v>77</v>
      </c>
      <c r="BK222" s="114">
        <f>ROUND(I222*H222,2)</f>
        <v>0</v>
      </c>
      <c r="BL222" s="12" t="s">
        <v>123</v>
      </c>
      <c r="BM222" s="113" t="s">
        <v>402</v>
      </c>
    </row>
    <row r="223" spans="2:65" s="1" customFormat="1" ht="16.5" customHeight="1" x14ac:dyDescent="0.2">
      <c r="B223" s="27"/>
      <c r="C223" s="102" t="s">
        <v>403</v>
      </c>
      <c r="D223" s="102" t="s">
        <v>118</v>
      </c>
      <c r="E223" s="103" t="s">
        <v>404</v>
      </c>
      <c r="F223" s="104" t="s">
        <v>405</v>
      </c>
      <c r="G223" s="105" t="s">
        <v>199</v>
      </c>
      <c r="H223" s="106">
        <v>226.29599999999999</v>
      </c>
      <c r="I223" s="107"/>
      <c r="J223" s="108">
        <f>ROUND(I223*H223,2)</f>
        <v>0</v>
      </c>
      <c r="K223" s="104" t="s">
        <v>19</v>
      </c>
      <c r="L223" s="27"/>
      <c r="M223" s="109" t="s">
        <v>19</v>
      </c>
      <c r="N223" s="110" t="s">
        <v>40</v>
      </c>
      <c r="P223" s="111">
        <f>O223*H223</f>
        <v>0</v>
      </c>
      <c r="Q223" s="111">
        <v>0</v>
      </c>
      <c r="R223" s="111">
        <f>Q223*H223</f>
        <v>0</v>
      </c>
      <c r="S223" s="111">
        <v>0</v>
      </c>
      <c r="T223" s="112">
        <f>S223*H223</f>
        <v>0</v>
      </c>
      <c r="AR223" s="113" t="s">
        <v>123</v>
      </c>
      <c r="AT223" s="113" t="s">
        <v>118</v>
      </c>
      <c r="AU223" s="113" t="s">
        <v>77</v>
      </c>
      <c r="AY223" s="12" t="s">
        <v>124</v>
      </c>
      <c r="BE223" s="114">
        <f>IF(N223="základní",J223,0)</f>
        <v>0</v>
      </c>
      <c r="BF223" s="114">
        <f>IF(N223="snížená",J223,0)</f>
        <v>0</v>
      </c>
      <c r="BG223" s="114">
        <f>IF(N223="zákl. přenesená",J223,0)</f>
        <v>0</v>
      </c>
      <c r="BH223" s="114">
        <f>IF(N223="sníž. přenesená",J223,0)</f>
        <v>0</v>
      </c>
      <c r="BI223" s="114">
        <f>IF(N223="nulová",J223,0)</f>
        <v>0</v>
      </c>
      <c r="BJ223" s="12" t="s">
        <v>77</v>
      </c>
      <c r="BK223" s="114">
        <f>ROUND(I223*H223,2)</f>
        <v>0</v>
      </c>
      <c r="BL223" s="12" t="s">
        <v>123</v>
      </c>
      <c r="BM223" s="113" t="s">
        <v>406</v>
      </c>
    </row>
    <row r="224" spans="2:65" s="1" customFormat="1" ht="19.5" x14ac:dyDescent="0.2">
      <c r="B224" s="27"/>
      <c r="D224" s="115" t="s">
        <v>125</v>
      </c>
      <c r="F224" s="116" t="s">
        <v>407</v>
      </c>
      <c r="I224" s="117"/>
      <c r="L224" s="27"/>
      <c r="M224" s="118"/>
      <c r="T224" s="48"/>
      <c r="AT224" s="12" t="s">
        <v>125</v>
      </c>
      <c r="AU224" s="12" t="s">
        <v>77</v>
      </c>
    </row>
    <row r="225" spans="2:65" s="1" customFormat="1" ht="16.5" customHeight="1" x14ac:dyDescent="0.2">
      <c r="B225" s="27"/>
      <c r="C225" s="102" t="s">
        <v>294</v>
      </c>
      <c r="D225" s="102" t="s">
        <v>118</v>
      </c>
      <c r="E225" s="103" t="s">
        <v>408</v>
      </c>
      <c r="F225" s="104" t="s">
        <v>409</v>
      </c>
      <c r="G225" s="105" t="s">
        <v>199</v>
      </c>
      <c r="H225" s="106">
        <v>2.1680000000000001</v>
      </c>
      <c r="I225" s="107"/>
      <c r="J225" s="108">
        <f>ROUND(I225*H225,2)</f>
        <v>0</v>
      </c>
      <c r="K225" s="104" t="s">
        <v>19</v>
      </c>
      <c r="L225" s="27"/>
      <c r="M225" s="109" t="s">
        <v>19</v>
      </c>
      <c r="N225" s="110" t="s">
        <v>40</v>
      </c>
      <c r="P225" s="111">
        <f>O225*H225</f>
        <v>0</v>
      </c>
      <c r="Q225" s="111">
        <v>0</v>
      </c>
      <c r="R225" s="111">
        <f>Q225*H225</f>
        <v>0</v>
      </c>
      <c r="S225" s="111">
        <v>0</v>
      </c>
      <c r="T225" s="112">
        <f>S225*H225</f>
        <v>0</v>
      </c>
      <c r="AR225" s="113" t="s">
        <v>123</v>
      </c>
      <c r="AT225" s="113" t="s">
        <v>118</v>
      </c>
      <c r="AU225" s="113" t="s">
        <v>77</v>
      </c>
      <c r="AY225" s="12" t="s">
        <v>124</v>
      </c>
      <c r="BE225" s="114">
        <f>IF(N225="základní",J225,0)</f>
        <v>0</v>
      </c>
      <c r="BF225" s="114">
        <f>IF(N225="snížená",J225,0)</f>
        <v>0</v>
      </c>
      <c r="BG225" s="114">
        <f>IF(N225="zákl. přenesená",J225,0)</f>
        <v>0</v>
      </c>
      <c r="BH225" s="114">
        <f>IF(N225="sníž. přenesená",J225,0)</f>
        <v>0</v>
      </c>
      <c r="BI225" s="114">
        <f>IF(N225="nulová",J225,0)</f>
        <v>0</v>
      </c>
      <c r="BJ225" s="12" t="s">
        <v>77</v>
      </c>
      <c r="BK225" s="114">
        <f>ROUND(I225*H225,2)</f>
        <v>0</v>
      </c>
      <c r="BL225" s="12" t="s">
        <v>123</v>
      </c>
      <c r="BM225" s="113" t="s">
        <v>410</v>
      </c>
    </row>
    <row r="226" spans="2:65" s="1" customFormat="1" ht="19.5" x14ac:dyDescent="0.2">
      <c r="B226" s="27"/>
      <c r="D226" s="115" t="s">
        <v>125</v>
      </c>
      <c r="F226" s="116" t="s">
        <v>411</v>
      </c>
      <c r="I226" s="117"/>
      <c r="L226" s="27"/>
      <c r="M226" s="118"/>
      <c r="T226" s="48"/>
      <c r="AT226" s="12" t="s">
        <v>125</v>
      </c>
      <c r="AU226" s="12" t="s">
        <v>77</v>
      </c>
    </row>
    <row r="227" spans="2:65" s="1" customFormat="1" ht="16.5" customHeight="1" x14ac:dyDescent="0.2">
      <c r="B227" s="27"/>
      <c r="C227" s="102" t="s">
        <v>412</v>
      </c>
      <c r="D227" s="102" t="s">
        <v>118</v>
      </c>
      <c r="E227" s="103" t="s">
        <v>396</v>
      </c>
      <c r="F227" s="104" t="s">
        <v>397</v>
      </c>
      <c r="G227" s="105" t="s">
        <v>199</v>
      </c>
      <c r="H227" s="106">
        <v>518.19299999999998</v>
      </c>
      <c r="I227" s="107"/>
      <c r="J227" s="108">
        <f>ROUND(I227*H227,2)</f>
        <v>0</v>
      </c>
      <c r="K227" s="104" t="s">
        <v>19</v>
      </c>
      <c r="L227" s="27"/>
      <c r="M227" s="109" t="s">
        <v>19</v>
      </c>
      <c r="N227" s="110" t="s">
        <v>40</v>
      </c>
      <c r="P227" s="111">
        <f>O227*H227</f>
        <v>0</v>
      </c>
      <c r="Q227" s="111">
        <v>0</v>
      </c>
      <c r="R227" s="111">
        <f>Q227*H227</f>
        <v>0</v>
      </c>
      <c r="S227" s="111">
        <v>0</v>
      </c>
      <c r="T227" s="112">
        <f>S227*H227</f>
        <v>0</v>
      </c>
      <c r="AR227" s="113" t="s">
        <v>123</v>
      </c>
      <c r="AT227" s="113" t="s">
        <v>118</v>
      </c>
      <c r="AU227" s="113" t="s">
        <v>77</v>
      </c>
      <c r="AY227" s="12" t="s">
        <v>124</v>
      </c>
      <c r="BE227" s="114">
        <f>IF(N227="základní",J227,0)</f>
        <v>0</v>
      </c>
      <c r="BF227" s="114">
        <f>IF(N227="snížená",J227,0)</f>
        <v>0</v>
      </c>
      <c r="BG227" s="114">
        <f>IF(N227="zákl. přenesená",J227,0)</f>
        <v>0</v>
      </c>
      <c r="BH227" s="114">
        <f>IF(N227="sníž. přenesená",J227,0)</f>
        <v>0</v>
      </c>
      <c r="BI227" s="114">
        <f>IF(N227="nulová",J227,0)</f>
        <v>0</v>
      </c>
      <c r="BJ227" s="12" t="s">
        <v>77</v>
      </c>
      <c r="BK227" s="114">
        <f>ROUND(I227*H227,2)</f>
        <v>0</v>
      </c>
      <c r="BL227" s="12" t="s">
        <v>123</v>
      </c>
      <c r="BM227" s="113" t="s">
        <v>413</v>
      </c>
    </row>
    <row r="228" spans="2:65" s="1" customFormat="1" ht="19.5" x14ac:dyDescent="0.2">
      <c r="B228" s="27"/>
      <c r="D228" s="115" t="s">
        <v>125</v>
      </c>
      <c r="F228" s="116" t="s">
        <v>414</v>
      </c>
      <c r="I228" s="117"/>
      <c r="L228" s="27"/>
      <c r="M228" s="118"/>
      <c r="T228" s="48"/>
      <c r="AT228" s="12" t="s">
        <v>125</v>
      </c>
      <c r="AU228" s="12" t="s">
        <v>77</v>
      </c>
    </row>
    <row r="229" spans="2:65" s="1" customFormat="1" ht="24.2" customHeight="1" x14ac:dyDescent="0.2">
      <c r="B229" s="27"/>
      <c r="C229" s="102" t="s">
        <v>298</v>
      </c>
      <c r="D229" s="102" t="s">
        <v>118</v>
      </c>
      <c r="E229" s="103" t="s">
        <v>400</v>
      </c>
      <c r="F229" s="104" t="s">
        <v>401</v>
      </c>
      <c r="G229" s="105" t="s">
        <v>199</v>
      </c>
      <c r="H229" s="106">
        <v>518.19299999999998</v>
      </c>
      <c r="I229" s="107"/>
      <c r="J229" s="108">
        <f>ROUND(I229*H229,2)</f>
        <v>0</v>
      </c>
      <c r="K229" s="104" t="s">
        <v>19</v>
      </c>
      <c r="L229" s="27"/>
      <c r="M229" s="109" t="s">
        <v>19</v>
      </c>
      <c r="N229" s="110" t="s">
        <v>40</v>
      </c>
      <c r="P229" s="111">
        <f>O229*H229</f>
        <v>0</v>
      </c>
      <c r="Q229" s="111">
        <v>0</v>
      </c>
      <c r="R229" s="111">
        <f>Q229*H229</f>
        <v>0</v>
      </c>
      <c r="S229" s="111">
        <v>0</v>
      </c>
      <c r="T229" s="112">
        <f>S229*H229</f>
        <v>0</v>
      </c>
      <c r="AR229" s="113" t="s">
        <v>123</v>
      </c>
      <c r="AT229" s="113" t="s">
        <v>118</v>
      </c>
      <c r="AU229" s="113" t="s">
        <v>77</v>
      </c>
      <c r="AY229" s="12" t="s">
        <v>124</v>
      </c>
      <c r="BE229" s="114">
        <f>IF(N229="základní",J229,0)</f>
        <v>0</v>
      </c>
      <c r="BF229" s="114">
        <f>IF(N229="snížená",J229,0)</f>
        <v>0</v>
      </c>
      <c r="BG229" s="114">
        <f>IF(N229="zákl. přenesená",J229,0)</f>
        <v>0</v>
      </c>
      <c r="BH229" s="114">
        <f>IF(N229="sníž. přenesená",J229,0)</f>
        <v>0</v>
      </c>
      <c r="BI229" s="114">
        <f>IF(N229="nulová",J229,0)</f>
        <v>0</v>
      </c>
      <c r="BJ229" s="12" t="s">
        <v>77</v>
      </c>
      <c r="BK229" s="114">
        <f>ROUND(I229*H229,2)</f>
        <v>0</v>
      </c>
      <c r="BL229" s="12" t="s">
        <v>123</v>
      </c>
      <c r="BM229" s="113" t="s">
        <v>415</v>
      </c>
    </row>
    <row r="230" spans="2:65" s="1" customFormat="1" ht="19.5" x14ac:dyDescent="0.2">
      <c r="B230" s="27"/>
      <c r="D230" s="115" t="s">
        <v>125</v>
      </c>
      <c r="F230" s="116" t="s">
        <v>416</v>
      </c>
      <c r="I230" s="117"/>
      <c r="L230" s="27"/>
      <c r="M230" s="118"/>
      <c r="T230" s="48"/>
      <c r="AT230" s="12" t="s">
        <v>125</v>
      </c>
      <c r="AU230" s="12" t="s">
        <v>77</v>
      </c>
    </row>
    <row r="231" spans="2:65" s="1" customFormat="1" ht="16.5" customHeight="1" x14ac:dyDescent="0.2">
      <c r="B231" s="27"/>
      <c r="C231" s="102" t="s">
        <v>417</v>
      </c>
      <c r="D231" s="102" t="s">
        <v>118</v>
      </c>
      <c r="E231" s="103" t="s">
        <v>396</v>
      </c>
      <c r="F231" s="104" t="s">
        <v>397</v>
      </c>
      <c r="G231" s="105" t="s">
        <v>199</v>
      </c>
      <c r="H231" s="106">
        <v>77.25</v>
      </c>
      <c r="I231" s="107"/>
      <c r="J231" s="108">
        <f>ROUND(I231*H231,2)</f>
        <v>0</v>
      </c>
      <c r="K231" s="104" t="s">
        <v>19</v>
      </c>
      <c r="L231" s="27"/>
      <c r="M231" s="109" t="s">
        <v>19</v>
      </c>
      <c r="N231" s="110" t="s">
        <v>40</v>
      </c>
      <c r="P231" s="111">
        <f>O231*H231</f>
        <v>0</v>
      </c>
      <c r="Q231" s="111">
        <v>0</v>
      </c>
      <c r="R231" s="111">
        <f>Q231*H231</f>
        <v>0</v>
      </c>
      <c r="S231" s="111">
        <v>0</v>
      </c>
      <c r="T231" s="112">
        <f>S231*H231</f>
        <v>0</v>
      </c>
      <c r="AR231" s="113" t="s">
        <v>123</v>
      </c>
      <c r="AT231" s="113" t="s">
        <v>118</v>
      </c>
      <c r="AU231" s="113" t="s">
        <v>77</v>
      </c>
      <c r="AY231" s="12" t="s">
        <v>124</v>
      </c>
      <c r="BE231" s="114">
        <f>IF(N231="základní",J231,0)</f>
        <v>0</v>
      </c>
      <c r="BF231" s="114">
        <f>IF(N231="snížená",J231,0)</f>
        <v>0</v>
      </c>
      <c r="BG231" s="114">
        <f>IF(N231="zákl. přenesená",J231,0)</f>
        <v>0</v>
      </c>
      <c r="BH231" s="114">
        <f>IF(N231="sníž. přenesená",J231,0)</f>
        <v>0</v>
      </c>
      <c r="BI231" s="114">
        <f>IF(N231="nulová",J231,0)</f>
        <v>0</v>
      </c>
      <c r="BJ231" s="12" t="s">
        <v>77</v>
      </c>
      <c r="BK231" s="114">
        <f>ROUND(I231*H231,2)</f>
        <v>0</v>
      </c>
      <c r="BL231" s="12" t="s">
        <v>123</v>
      </c>
      <c r="BM231" s="113" t="s">
        <v>418</v>
      </c>
    </row>
    <row r="232" spans="2:65" s="1" customFormat="1" ht="19.5" x14ac:dyDescent="0.2">
      <c r="B232" s="27"/>
      <c r="D232" s="115" t="s">
        <v>125</v>
      </c>
      <c r="F232" s="116" t="s">
        <v>419</v>
      </c>
      <c r="I232" s="117"/>
      <c r="L232" s="27"/>
      <c r="M232" s="118"/>
      <c r="T232" s="48"/>
      <c r="AT232" s="12" t="s">
        <v>125</v>
      </c>
      <c r="AU232" s="12" t="s">
        <v>77</v>
      </c>
    </row>
    <row r="233" spans="2:65" s="1" customFormat="1" ht="24.2" customHeight="1" x14ac:dyDescent="0.2">
      <c r="B233" s="27"/>
      <c r="C233" s="102" t="s">
        <v>303</v>
      </c>
      <c r="D233" s="102" t="s">
        <v>118</v>
      </c>
      <c r="E233" s="103" t="s">
        <v>420</v>
      </c>
      <c r="F233" s="104" t="s">
        <v>421</v>
      </c>
      <c r="G233" s="105" t="s">
        <v>199</v>
      </c>
      <c r="H233" s="106">
        <v>77.25</v>
      </c>
      <c r="I233" s="107"/>
      <c r="J233" s="108">
        <f>ROUND(I233*H233,2)</f>
        <v>0</v>
      </c>
      <c r="K233" s="104" t="s">
        <v>19</v>
      </c>
      <c r="L233" s="27"/>
      <c r="M233" s="109" t="s">
        <v>19</v>
      </c>
      <c r="N233" s="110" t="s">
        <v>40</v>
      </c>
      <c r="P233" s="111">
        <f>O233*H233</f>
        <v>0</v>
      </c>
      <c r="Q233" s="111">
        <v>0</v>
      </c>
      <c r="R233" s="111">
        <f>Q233*H233</f>
        <v>0</v>
      </c>
      <c r="S233" s="111">
        <v>0</v>
      </c>
      <c r="T233" s="112">
        <f>S233*H233</f>
        <v>0</v>
      </c>
      <c r="AR233" s="113" t="s">
        <v>123</v>
      </c>
      <c r="AT233" s="113" t="s">
        <v>118</v>
      </c>
      <c r="AU233" s="113" t="s">
        <v>77</v>
      </c>
      <c r="AY233" s="12" t="s">
        <v>124</v>
      </c>
      <c r="BE233" s="114">
        <f>IF(N233="základní",J233,0)</f>
        <v>0</v>
      </c>
      <c r="BF233" s="114">
        <f>IF(N233="snížená",J233,0)</f>
        <v>0</v>
      </c>
      <c r="BG233" s="114">
        <f>IF(N233="zákl. přenesená",J233,0)</f>
        <v>0</v>
      </c>
      <c r="BH233" s="114">
        <f>IF(N233="sníž. přenesená",J233,0)</f>
        <v>0</v>
      </c>
      <c r="BI233" s="114">
        <f>IF(N233="nulová",J233,0)</f>
        <v>0</v>
      </c>
      <c r="BJ233" s="12" t="s">
        <v>77</v>
      </c>
      <c r="BK233" s="114">
        <f>ROUND(I233*H233,2)</f>
        <v>0</v>
      </c>
      <c r="BL233" s="12" t="s">
        <v>123</v>
      </c>
      <c r="BM233" s="113" t="s">
        <v>422</v>
      </c>
    </row>
    <row r="234" spans="2:65" s="1" customFormat="1" ht="19.5" x14ac:dyDescent="0.2">
      <c r="B234" s="27"/>
      <c r="D234" s="115" t="s">
        <v>125</v>
      </c>
      <c r="F234" s="116" t="s">
        <v>423</v>
      </c>
      <c r="I234" s="117"/>
      <c r="L234" s="27"/>
      <c r="M234" s="118"/>
      <c r="T234" s="48"/>
      <c r="AT234" s="12" t="s">
        <v>125</v>
      </c>
      <c r="AU234" s="12" t="s">
        <v>77</v>
      </c>
    </row>
    <row r="235" spans="2:65" s="1" customFormat="1" ht="16.5" customHeight="1" x14ac:dyDescent="0.2">
      <c r="B235" s="27"/>
      <c r="C235" s="102" t="s">
        <v>417</v>
      </c>
      <c r="D235" s="102" t="s">
        <v>118</v>
      </c>
      <c r="E235" s="103" t="s">
        <v>396</v>
      </c>
      <c r="F235" s="104" t="s">
        <v>397</v>
      </c>
      <c r="G235" s="105" t="s">
        <v>199</v>
      </c>
      <c r="H235" s="106">
        <v>97.5</v>
      </c>
      <c r="I235" s="107"/>
      <c r="J235" s="108">
        <f>ROUND(I235*H235,2)</f>
        <v>0</v>
      </c>
      <c r="K235" s="104" t="s">
        <v>19</v>
      </c>
      <c r="L235" s="27"/>
      <c r="M235" s="109" t="s">
        <v>19</v>
      </c>
      <c r="N235" s="110" t="s">
        <v>40</v>
      </c>
      <c r="P235" s="111">
        <f>O235*H235</f>
        <v>0</v>
      </c>
      <c r="Q235" s="111">
        <v>0</v>
      </c>
      <c r="R235" s="111">
        <f>Q235*H235</f>
        <v>0</v>
      </c>
      <c r="S235" s="111">
        <v>0</v>
      </c>
      <c r="T235" s="112">
        <f>S235*H235</f>
        <v>0</v>
      </c>
      <c r="AR235" s="113" t="s">
        <v>123</v>
      </c>
      <c r="AT235" s="113" t="s">
        <v>118</v>
      </c>
      <c r="AU235" s="113" t="s">
        <v>77</v>
      </c>
      <c r="AY235" s="12" t="s">
        <v>124</v>
      </c>
      <c r="BE235" s="114">
        <f>IF(N235="základní",J235,0)</f>
        <v>0</v>
      </c>
      <c r="BF235" s="114">
        <f>IF(N235="snížená",J235,0)</f>
        <v>0</v>
      </c>
      <c r="BG235" s="114">
        <f>IF(N235="zákl. přenesená",J235,0)</f>
        <v>0</v>
      </c>
      <c r="BH235" s="114">
        <f>IF(N235="sníž. přenesená",J235,0)</f>
        <v>0</v>
      </c>
      <c r="BI235" s="114">
        <f>IF(N235="nulová",J235,0)</f>
        <v>0</v>
      </c>
      <c r="BJ235" s="12" t="s">
        <v>77</v>
      </c>
      <c r="BK235" s="114">
        <f>ROUND(I235*H235,2)</f>
        <v>0</v>
      </c>
      <c r="BL235" s="12" t="s">
        <v>123</v>
      </c>
      <c r="BM235" s="113" t="s">
        <v>424</v>
      </c>
    </row>
    <row r="236" spans="2:65" s="1" customFormat="1" ht="19.5" x14ac:dyDescent="0.2">
      <c r="B236" s="27"/>
      <c r="D236" s="115" t="s">
        <v>125</v>
      </c>
      <c r="F236" s="116" t="s">
        <v>425</v>
      </c>
      <c r="I236" s="117"/>
      <c r="L236" s="27"/>
      <c r="M236" s="118"/>
      <c r="T236" s="48"/>
      <c r="AT236" s="12" t="s">
        <v>125</v>
      </c>
      <c r="AU236" s="12" t="s">
        <v>77</v>
      </c>
    </row>
    <row r="237" spans="2:65" s="1" customFormat="1" ht="24.2" customHeight="1" x14ac:dyDescent="0.2">
      <c r="B237" s="27"/>
      <c r="C237" s="102" t="s">
        <v>303</v>
      </c>
      <c r="D237" s="102" t="s">
        <v>118</v>
      </c>
      <c r="E237" s="103" t="s">
        <v>400</v>
      </c>
      <c r="F237" s="104" t="s">
        <v>401</v>
      </c>
      <c r="G237" s="105" t="s">
        <v>199</v>
      </c>
      <c r="H237" s="106">
        <v>97.5</v>
      </c>
      <c r="I237" s="107"/>
      <c r="J237" s="108">
        <f>ROUND(I237*H237,2)</f>
        <v>0</v>
      </c>
      <c r="K237" s="104" t="s">
        <v>19</v>
      </c>
      <c r="L237" s="27"/>
      <c r="M237" s="109" t="s">
        <v>19</v>
      </c>
      <c r="N237" s="110" t="s">
        <v>40</v>
      </c>
      <c r="P237" s="111">
        <f>O237*H237</f>
        <v>0</v>
      </c>
      <c r="Q237" s="111">
        <v>0</v>
      </c>
      <c r="R237" s="111">
        <f>Q237*H237</f>
        <v>0</v>
      </c>
      <c r="S237" s="111">
        <v>0</v>
      </c>
      <c r="T237" s="112">
        <f>S237*H237</f>
        <v>0</v>
      </c>
      <c r="AR237" s="113" t="s">
        <v>123</v>
      </c>
      <c r="AT237" s="113" t="s">
        <v>118</v>
      </c>
      <c r="AU237" s="113" t="s">
        <v>77</v>
      </c>
      <c r="AY237" s="12" t="s">
        <v>124</v>
      </c>
      <c r="BE237" s="114">
        <f>IF(N237="základní",J237,0)</f>
        <v>0</v>
      </c>
      <c r="BF237" s="114">
        <f>IF(N237="snížená",J237,0)</f>
        <v>0</v>
      </c>
      <c r="BG237" s="114">
        <f>IF(N237="zákl. přenesená",J237,0)</f>
        <v>0</v>
      </c>
      <c r="BH237" s="114">
        <f>IF(N237="sníž. přenesená",J237,0)</f>
        <v>0</v>
      </c>
      <c r="BI237" s="114">
        <f>IF(N237="nulová",J237,0)</f>
        <v>0</v>
      </c>
      <c r="BJ237" s="12" t="s">
        <v>77</v>
      </c>
      <c r="BK237" s="114">
        <f>ROUND(I237*H237,2)</f>
        <v>0</v>
      </c>
      <c r="BL237" s="12" t="s">
        <v>123</v>
      </c>
      <c r="BM237" s="113" t="s">
        <v>426</v>
      </c>
    </row>
    <row r="238" spans="2:65" s="1" customFormat="1" ht="19.5" x14ac:dyDescent="0.2">
      <c r="B238" s="27"/>
      <c r="D238" s="115" t="s">
        <v>125</v>
      </c>
      <c r="F238" s="116" t="s">
        <v>427</v>
      </c>
      <c r="I238" s="117"/>
      <c r="L238" s="27"/>
      <c r="M238" s="118"/>
      <c r="T238" s="48"/>
      <c r="AT238" s="12" t="s">
        <v>125</v>
      </c>
      <c r="AU238" s="12" t="s">
        <v>77</v>
      </c>
    </row>
    <row r="239" spans="2:65" s="1" customFormat="1" ht="16.5" customHeight="1" x14ac:dyDescent="0.2">
      <c r="B239" s="27"/>
      <c r="C239" s="102" t="s">
        <v>428</v>
      </c>
      <c r="D239" s="102" t="s">
        <v>118</v>
      </c>
      <c r="E239" s="103" t="s">
        <v>396</v>
      </c>
      <c r="F239" s="104" t="s">
        <v>397</v>
      </c>
      <c r="G239" s="105" t="s">
        <v>199</v>
      </c>
      <c r="H239" s="106">
        <v>12.63</v>
      </c>
      <c r="I239" s="107"/>
      <c r="J239" s="108">
        <f>ROUND(I239*H239,2)</f>
        <v>0</v>
      </c>
      <c r="K239" s="104" t="s">
        <v>19</v>
      </c>
      <c r="L239" s="27"/>
      <c r="M239" s="109" t="s">
        <v>19</v>
      </c>
      <c r="N239" s="110" t="s">
        <v>40</v>
      </c>
      <c r="P239" s="111">
        <f>O239*H239</f>
        <v>0</v>
      </c>
      <c r="Q239" s="111">
        <v>0</v>
      </c>
      <c r="R239" s="111">
        <f>Q239*H239</f>
        <v>0</v>
      </c>
      <c r="S239" s="111">
        <v>0</v>
      </c>
      <c r="T239" s="112">
        <f>S239*H239</f>
        <v>0</v>
      </c>
      <c r="AR239" s="113" t="s">
        <v>123</v>
      </c>
      <c r="AT239" s="113" t="s">
        <v>118</v>
      </c>
      <c r="AU239" s="113" t="s">
        <v>77</v>
      </c>
      <c r="AY239" s="12" t="s">
        <v>124</v>
      </c>
      <c r="BE239" s="114">
        <f>IF(N239="základní",J239,0)</f>
        <v>0</v>
      </c>
      <c r="BF239" s="114">
        <f>IF(N239="snížená",J239,0)</f>
        <v>0</v>
      </c>
      <c r="BG239" s="114">
        <f>IF(N239="zákl. přenesená",J239,0)</f>
        <v>0</v>
      </c>
      <c r="BH239" s="114">
        <f>IF(N239="sníž. přenesená",J239,0)</f>
        <v>0</v>
      </c>
      <c r="BI239" s="114">
        <f>IF(N239="nulová",J239,0)</f>
        <v>0</v>
      </c>
      <c r="BJ239" s="12" t="s">
        <v>77</v>
      </c>
      <c r="BK239" s="114">
        <f>ROUND(I239*H239,2)</f>
        <v>0</v>
      </c>
      <c r="BL239" s="12" t="s">
        <v>123</v>
      </c>
      <c r="BM239" s="113" t="s">
        <v>429</v>
      </c>
    </row>
    <row r="240" spans="2:65" s="1" customFormat="1" ht="58.5" x14ac:dyDescent="0.2">
      <c r="B240" s="27"/>
      <c r="D240" s="115" t="s">
        <v>125</v>
      </c>
      <c r="F240" s="116" t="s">
        <v>430</v>
      </c>
      <c r="I240" s="117"/>
      <c r="L240" s="27"/>
      <c r="M240" s="118"/>
      <c r="T240" s="48"/>
      <c r="AT240" s="12" t="s">
        <v>125</v>
      </c>
      <c r="AU240" s="12" t="s">
        <v>77</v>
      </c>
    </row>
    <row r="241" spans="2:65" s="1" customFormat="1" ht="24.2" customHeight="1" x14ac:dyDescent="0.2">
      <c r="B241" s="27"/>
      <c r="C241" s="102" t="s">
        <v>307</v>
      </c>
      <c r="D241" s="102" t="s">
        <v>118</v>
      </c>
      <c r="E241" s="103" t="s">
        <v>400</v>
      </c>
      <c r="F241" s="104" t="s">
        <v>401</v>
      </c>
      <c r="G241" s="105" t="s">
        <v>199</v>
      </c>
      <c r="H241" s="106">
        <v>12.63</v>
      </c>
      <c r="I241" s="107"/>
      <c r="J241" s="108">
        <f>ROUND(I241*H241,2)</f>
        <v>0</v>
      </c>
      <c r="K241" s="104" t="s">
        <v>19</v>
      </c>
      <c r="L241" s="27"/>
      <c r="M241" s="109" t="s">
        <v>19</v>
      </c>
      <c r="N241" s="110" t="s">
        <v>40</v>
      </c>
      <c r="P241" s="111">
        <f>O241*H241</f>
        <v>0</v>
      </c>
      <c r="Q241" s="111">
        <v>0</v>
      </c>
      <c r="R241" s="111">
        <f>Q241*H241</f>
        <v>0</v>
      </c>
      <c r="S241" s="111">
        <v>0</v>
      </c>
      <c r="T241" s="112">
        <f>S241*H241</f>
        <v>0</v>
      </c>
      <c r="AR241" s="113" t="s">
        <v>123</v>
      </c>
      <c r="AT241" s="113" t="s">
        <v>118</v>
      </c>
      <c r="AU241" s="113" t="s">
        <v>77</v>
      </c>
      <c r="AY241" s="12" t="s">
        <v>124</v>
      </c>
      <c r="BE241" s="114">
        <f>IF(N241="základní",J241,0)</f>
        <v>0</v>
      </c>
      <c r="BF241" s="114">
        <f>IF(N241="snížená",J241,0)</f>
        <v>0</v>
      </c>
      <c r="BG241" s="114">
        <f>IF(N241="zákl. přenesená",J241,0)</f>
        <v>0</v>
      </c>
      <c r="BH241" s="114">
        <f>IF(N241="sníž. přenesená",J241,0)</f>
        <v>0</v>
      </c>
      <c r="BI241" s="114">
        <f>IF(N241="nulová",J241,0)</f>
        <v>0</v>
      </c>
      <c r="BJ241" s="12" t="s">
        <v>77</v>
      </c>
      <c r="BK241" s="114">
        <f>ROUND(I241*H241,2)</f>
        <v>0</v>
      </c>
      <c r="BL241" s="12" t="s">
        <v>123</v>
      </c>
      <c r="BM241" s="113" t="s">
        <v>431</v>
      </c>
    </row>
    <row r="242" spans="2:65" s="1" customFormat="1" ht="29.25" x14ac:dyDescent="0.2">
      <c r="B242" s="27"/>
      <c r="D242" s="115" t="s">
        <v>125</v>
      </c>
      <c r="F242" s="116" t="s">
        <v>432</v>
      </c>
      <c r="I242" s="117"/>
      <c r="L242" s="27"/>
      <c r="M242" s="118"/>
      <c r="T242" s="48"/>
      <c r="AT242" s="12" t="s">
        <v>125</v>
      </c>
      <c r="AU242" s="12" t="s">
        <v>77</v>
      </c>
    </row>
    <row r="243" spans="2:65" s="1" customFormat="1" ht="16.5" customHeight="1" x14ac:dyDescent="0.2">
      <c r="B243" s="27"/>
      <c r="C243" s="102" t="s">
        <v>433</v>
      </c>
      <c r="D243" s="102" t="s">
        <v>118</v>
      </c>
      <c r="E243" s="103" t="s">
        <v>434</v>
      </c>
      <c r="F243" s="104" t="s">
        <v>435</v>
      </c>
      <c r="G243" s="105" t="s">
        <v>222</v>
      </c>
      <c r="H243" s="106">
        <v>1.5</v>
      </c>
      <c r="I243" s="107"/>
      <c r="J243" s="108">
        <f>ROUND(I243*H243,2)</f>
        <v>0</v>
      </c>
      <c r="K243" s="104" t="s">
        <v>19</v>
      </c>
      <c r="L243" s="27"/>
      <c r="M243" s="109" t="s">
        <v>19</v>
      </c>
      <c r="N243" s="110" t="s">
        <v>40</v>
      </c>
      <c r="P243" s="111">
        <f>O243*H243</f>
        <v>0</v>
      </c>
      <c r="Q243" s="111">
        <v>0</v>
      </c>
      <c r="R243" s="111">
        <f>Q243*H243</f>
        <v>0</v>
      </c>
      <c r="S243" s="111">
        <v>0</v>
      </c>
      <c r="T243" s="112">
        <f>S243*H243</f>
        <v>0</v>
      </c>
      <c r="AR243" s="113" t="s">
        <v>123</v>
      </c>
      <c r="AT243" s="113" t="s">
        <v>118</v>
      </c>
      <c r="AU243" s="113" t="s">
        <v>77</v>
      </c>
      <c r="AY243" s="12" t="s">
        <v>124</v>
      </c>
      <c r="BE243" s="114">
        <f>IF(N243="základní",J243,0)</f>
        <v>0</v>
      </c>
      <c r="BF243" s="114">
        <f>IF(N243="snížená",J243,0)</f>
        <v>0</v>
      </c>
      <c r="BG243" s="114">
        <f>IF(N243="zákl. přenesená",J243,0)</f>
        <v>0</v>
      </c>
      <c r="BH243" s="114">
        <f>IF(N243="sníž. přenesená",J243,0)</f>
        <v>0</v>
      </c>
      <c r="BI243" s="114">
        <f>IF(N243="nulová",J243,0)</f>
        <v>0</v>
      </c>
      <c r="BJ243" s="12" t="s">
        <v>77</v>
      </c>
      <c r="BK243" s="114">
        <f>ROUND(I243*H243,2)</f>
        <v>0</v>
      </c>
      <c r="BL243" s="12" t="s">
        <v>123</v>
      </c>
      <c r="BM243" s="113" t="s">
        <v>436</v>
      </c>
    </row>
    <row r="244" spans="2:65" s="1" customFormat="1" ht="19.5" x14ac:dyDescent="0.2">
      <c r="B244" s="27"/>
      <c r="D244" s="115" t="s">
        <v>125</v>
      </c>
      <c r="F244" s="116" t="s">
        <v>437</v>
      </c>
      <c r="I244" s="117"/>
      <c r="L244" s="27"/>
      <c r="M244" s="118"/>
      <c r="T244" s="48"/>
      <c r="AT244" s="12" t="s">
        <v>125</v>
      </c>
      <c r="AU244" s="12" t="s">
        <v>77</v>
      </c>
    </row>
    <row r="245" spans="2:65" s="1" customFormat="1" ht="16.5" customHeight="1" x14ac:dyDescent="0.2">
      <c r="B245" s="27"/>
      <c r="C245" s="102" t="s">
        <v>312</v>
      </c>
      <c r="D245" s="102" t="s">
        <v>118</v>
      </c>
      <c r="E245" s="103" t="s">
        <v>252</v>
      </c>
      <c r="F245" s="104" t="s">
        <v>253</v>
      </c>
      <c r="G245" s="105" t="s">
        <v>254</v>
      </c>
      <c r="H245" s="106">
        <v>102</v>
      </c>
      <c r="I245" s="107"/>
      <c r="J245" s="108">
        <f>ROUND(I245*H245,2)</f>
        <v>0</v>
      </c>
      <c r="K245" s="104" t="s">
        <v>19</v>
      </c>
      <c r="L245" s="27"/>
      <c r="M245" s="109" t="s">
        <v>19</v>
      </c>
      <c r="N245" s="110" t="s">
        <v>40</v>
      </c>
      <c r="P245" s="111">
        <f>O245*H245</f>
        <v>0</v>
      </c>
      <c r="Q245" s="111">
        <v>0</v>
      </c>
      <c r="R245" s="111">
        <f>Q245*H245</f>
        <v>0</v>
      </c>
      <c r="S245" s="111">
        <v>0</v>
      </c>
      <c r="T245" s="112">
        <f>S245*H245</f>
        <v>0</v>
      </c>
      <c r="AR245" s="113" t="s">
        <v>123</v>
      </c>
      <c r="AT245" s="113" t="s">
        <v>118</v>
      </c>
      <c r="AU245" s="113" t="s">
        <v>77</v>
      </c>
      <c r="AY245" s="12" t="s">
        <v>124</v>
      </c>
      <c r="BE245" s="114">
        <f>IF(N245="základní",J245,0)</f>
        <v>0</v>
      </c>
      <c r="BF245" s="114">
        <f>IF(N245="snížená",J245,0)</f>
        <v>0</v>
      </c>
      <c r="BG245" s="114">
        <f>IF(N245="zákl. přenesená",J245,0)</f>
        <v>0</v>
      </c>
      <c r="BH245" s="114">
        <f>IF(N245="sníž. přenesená",J245,0)</f>
        <v>0</v>
      </c>
      <c r="BI245" s="114">
        <f>IF(N245="nulová",J245,0)</f>
        <v>0</v>
      </c>
      <c r="BJ245" s="12" t="s">
        <v>77</v>
      </c>
      <c r="BK245" s="114">
        <f>ROUND(I245*H245,2)</f>
        <v>0</v>
      </c>
      <c r="BL245" s="12" t="s">
        <v>123</v>
      </c>
      <c r="BM245" s="113" t="s">
        <v>438</v>
      </c>
    </row>
    <row r="246" spans="2:65" s="1" customFormat="1" ht="19.5" x14ac:dyDescent="0.2">
      <c r="B246" s="27"/>
      <c r="D246" s="115" t="s">
        <v>125</v>
      </c>
      <c r="F246" s="116" t="s">
        <v>439</v>
      </c>
      <c r="I246" s="117"/>
      <c r="L246" s="27"/>
      <c r="M246" s="118"/>
      <c r="T246" s="48"/>
      <c r="AT246" s="12" t="s">
        <v>125</v>
      </c>
      <c r="AU246" s="12" t="s">
        <v>77</v>
      </c>
    </row>
    <row r="247" spans="2:65" s="1" customFormat="1" ht="16.5" customHeight="1" x14ac:dyDescent="0.2">
      <c r="B247" s="27"/>
      <c r="C247" s="136" t="s">
        <v>440</v>
      </c>
      <c r="D247" s="136" t="s">
        <v>159</v>
      </c>
      <c r="E247" s="137" t="s">
        <v>258</v>
      </c>
      <c r="F247" s="138" t="s">
        <v>259</v>
      </c>
      <c r="G247" s="139" t="s">
        <v>199</v>
      </c>
      <c r="H247" s="140">
        <v>204</v>
      </c>
      <c r="I247" s="141"/>
      <c r="J247" s="142">
        <f>ROUND(I247*H247,2)</f>
        <v>0</v>
      </c>
      <c r="K247" s="138" t="s">
        <v>19</v>
      </c>
      <c r="L247" s="143"/>
      <c r="M247" s="144" t="s">
        <v>19</v>
      </c>
      <c r="N247" s="145" t="s">
        <v>40</v>
      </c>
      <c r="P247" s="111">
        <f>O247*H247</f>
        <v>0</v>
      </c>
      <c r="Q247" s="111">
        <v>0</v>
      </c>
      <c r="R247" s="111">
        <f>Q247*H247</f>
        <v>0</v>
      </c>
      <c r="S247" s="111">
        <v>0</v>
      </c>
      <c r="T247" s="112">
        <f>S247*H247</f>
        <v>0</v>
      </c>
      <c r="AR247" s="113" t="s">
        <v>162</v>
      </c>
      <c r="AT247" s="113" t="s">
        <v>159</v>
      </c>
      <c r="AU247" s="113" t="s">
        <v>77</v>
      </c>
      <c r="AY247" s="12" t="s">
        <v>124</v>
      </c>
      <c r="BE247" s="114">
        <f>IF(N247="základní",J247,0)</f>
        <v>0</v>
      </c>
      <c r="BF247" s="114">
        <f>IF(N247="snížená",J247,0)</f>
        <v>0</v>
      </c>
      <c r="BG247" s="114">
        <f>IF(N247="zákl. přenesená",J247,0)</f>
        <v>0</v>
      </c>
      <c r="BH247" s="114">
        <f>IF(N247="sníž. přenesená",J247,0)</f>
        <v>0</v>
      </c>
      <c r="BI247" s="114">
        <f>IF(N247="nulová",J247,0)</f>
        <v>0</v>
      </c>
      <c r="BJ247" s="12" t="s">
        <v>77</v>
      </c>
      <c r="BK247" s="114">
        <f>ROUND(I247*H247,2)</f>
        <v>0</v>
      </c>
      <c r="BL247" s="12" t="s">
        <v>123</v>
      </c>
      <c r="BM247" s="113" t="s">
        <v>441</v>
      </c>
    </row>
    <row r="248" spans="2:65" s="1" customFormat="1" ht="19.5" x14ac:dyDescent="0.2">
      <c r="B248" s="27"/>
      <c r="D248" s="115" t="s">
        <v>125</v>
      </c>
      <c r="F248" s="116" t="s">
        <v>442</v>
      </c>
      <c r="I248" s="117"/>
      <c r="L248" s="27"/>
      <c r="M248" s="118"/>
      <c r="T248" s="48"/>
      <c r="AT248" s="12" t="s">
        <v>125</v>
      </c>
      <c r="AU248" s="12" t="s">
        <v>77</v>
      </c>
    </row>
    <row r="249" spans="2:65" s="1" customFormat="1" ht="24.2" customHeight="1" x14ac:dyDescent="0.2">
      <c r="B249" s="27"/>
      <c r="C249" s="102" t="s">
        <v>316</v>
      </c>
      <c r="D249" s="102" t="s">
        <v>118</v>
      </c>
      <c r="E249" s="103" t="s">
        <v>243</v>
      </c>
      <c r="F249" s="104" t="s">
        <v>244</v>
      </c>
      <c r="G249" s="105" t="s">
        <v>199</v>
      </c>
      <c r="H249" s="106">
        <v>204</v>
      </c>
      <c r="I249" s="107"/>
      <c r="J249" s="108">
        <f>ROUND(I249*H249,2)</f>
        <v>0</v>
      </c>
      <c r="K249" s="104" t="s">
        <v>19</v>
      </c>
      <c r="L249" s="27"/>
      <c r="M249" s="109" t="s">
        <v>19</v>
      </c>
      <c r="N249" s="110" t="s">
        <v>40</v>
      </c>
      <c r="P249" s="111">
        <f>O249*H249</f>
        <v>0</v>
      </c>
      <c r="Q249" s="111">
        <v>0</v>
      </c>
      <c r="R249" s="111">
        <f>Q249*H249</f>
        <v>0</v>
      </c>
      <c r="S249" s="111">
        <v>0</v>
      </c>
      <c r="T249" s="112">
        <f>S249*H249</f>
        <v>0</v>
      </c>
      <c r="AR249" s="113" t="s">
        <v>123</v>
      </c>
      <c r="AT249" s="113" t="s">
        <v>118</v>
      </c>
      <c r="AU249" s="113" t="s">
        <v>77</v>
      </c>
      <c r="AY249" s="12" t="s">
        <v>124</v>
      </c>
      <c r="BE249" s="114">
        <f>IF(N249="základní",J249,0)</f>
        <v>0</v>
      </c>
      <c r="BF249" s="114">
        <f>IF(N249="snížená",J249,0)</f>
        <v>0</v>
      </c>
      <c r="BG249" s="114">
        <f>IF(N249="zákl. přenesená",J249,0)</f>
        <v>0</v>
      </c>
      <c r="BH249" s="114">
        <f>IF(N249="sníž. přenesená",J249,0)</f>
        <v>0</v>
      </c>
      <c r="BI249" s="114">
        <f>IF(N249="nulová",J249,0)</f>
        <v>0</v>
      </c>
      <c r="BJ249" s="12" t="s">
        <v>77</v>
      </c>
      <c r="BK249" s="114">
        <f>ROUND(I249*H249,2)</f>
        <v>0</v>
      </c>
      <c r="BL249" s="12" t="s">
        <v>123</v>
      </c>
      <c r="BM249" s="113" t="s">
        <v>443</v>
      </c>
    </row>
    <row r="250" spans="2:65" s="1" customFormat="1" ht="19.5" x14ac:dyDescent="0.2">
      <c r="B250" s="27"/>
      <c r="D250" s="115" t="s">
        <v>125</v>
      </c>
      <c r="F250" s="116" t="s">
        <v>444</v>
      </c>
      <c r="I250" s="117"/>
      <c r="L250" s="27"/>
      <c r="M250" s="118"/>
      <c r="T250" s="48"/>
      <c r="AT250" s="12" t="s">
        <v>125</v>
      </c>
      <c r="AU250" s="12" t="s">
        <v>77</v>
      </c>
    </row>
    <row r="251" spans="2:65" s="1" customFormat="1" ht="16.5" customHeight="1" x14ac:dyDescent="0.2">
      <c r="B251" s="27"/>
      <c r="C251" s="102" t="s">
        <v>445</v>
      </c>
      <c r="D251" s="102" t="s">
        <v>118</v>
      </c>
      <c r="E251" s="103" t="s">
        <v>446</v>
      </c>
      <c r="F251" s="104" t="s">
        <v>447</v>
      </c>
      <c r="G251" s="105" t="s">
        <v>121</v>
      </c>
      <c r="H251" s="106">
        <v>500</v>
      </c>
      <c r="I251" s="107"/>
      <c r="J251" s="108">
        <f>ROUND(I251*H251,2)</f>
        <v>0</v>
      </c>
      <c r="K251" s="104" t="s">
        <v>19</v>
      </c>
      <c r="L251" s="27"/>
      <c r="M251" s="109" t="s">
        <v>19</v>
      </c>
      <c r="N251" s="110" t="s">
        <v>40</v>
      </c>
      <c r="P251" s="111">
        <f>O251*H251</f>
        <v>0</v>
      </c>
      <c r="Q251" s="111">
        <v>0</v>
      </c>
      <c r="R251" s="111">
        <f>Q251*H251</f>
        <v>0</v>
      </c>
      <c r="S251" s="111">
        <v>0</v>
      </c>
      <c r="T251" s="112">
        <f>S251*H251</f>
        <v>0</v>
      </c>
      <c r="AR251" s="113" t="s">
        <v>123</v>
      </c>
      <c r="AT251" s="113" t="s">
        <v>118</v>
      </c>
      <c r="AU251" s="113" t="s">
        <v>77</v>
      </c>
      <c r="AY251" s="12" t="s">
        <v>124</v>
      </c>
      <c r="BE251" s="114">
        <f>IF(N251="základní",J251,0)</f>
        <v>0</v>
      </c>
      <c r="BF251" s="114">
        <f>IF(N251="snížená",J251,0)</f>
        <v>0</v>
      </c>
      <c r="BG251" s="114">
        <f>IF(N251="zákl. přenesená",J251,0)</f>
        <v>0</v>
      </c>
      <c r="BH251" s="114">
        <f>IF(N251="sníž. přenesená",J251,0)</f>
        <v>0</v>
      </c>
      <c r="BI251" s="114">
        <f>IF(N251="nulová",J251,0)</f>
        <v>0</v>
      </c>
      <c r="BJ251" s="12" t="s">
        <v>77</v>
      </c>
      <c r="BK251" s="114">
        <f>ROUND(I251*H251,2)</f>
        <v>0</v>
      </c>
      <c r="BL251" s="12" t="s">
        <v>123</v>
      </c>
      <c r="BM251" s="113" t="s">
        <v>448</v>
      </c>
    </row>
    <row r="252" spans="2:65" s="1" customFormat="1" ht="19.5" x14ac:dyDescent="0.2">
      <c r="B252" s="27"/>
      <c r="D252" s="115" t="s">
        <v>125</v>
      </c>
      <c r="F252" s="116" t="s">
        <v>449</v>
      </c>
      <c r="I252" s="117"/>
      <c r="L252" s="27"/>
      <c r="M252" s="118"/>
      <c r="T252" s="48"/>
      <c r="AT252" s="12" t="s">
        <v>125</v>
      </c>
      <c r="AU252" s="12" t="s">
        <v>77</v>
      </c>
    </row>
    <row r="253" spans="2:65" s="1" customFormat="1" ht="24.2" customHeight="1" x14ac:dyDescent="0.2">
      <c r="B253" s="27"/>
      <c r="C253" s="102" t="s">
        <v>321</v>
      </c>
      <c r="D253" s="102" t="s">
        <v>118</v>
      </c>
      <c r="E253" s="103" t="s">
        <v>197</v>
      </c>
      <c r="F253" s="104" t="s">
        <v>198</v>
      </c>
      <c r="G253" s="105" t="s">
        <v>199</v>
      </c>
      <c r="H253" s="106">
        <v>31</v>
      </c>
      <c r="I253" s="107"/>
      <c r="J253" s="108">
        <f>ROUND(I253*H253,2)</f>
        <v>0</v>
      </c>
      <c r="K253" s="104" t="s">
        <v>19</v>
      </c>
      <c r="L253" s="27"/>
      <c r="M253" s="109" t="s">
        <v>19</v>
      </c>
      <c r="N253" s="110" t="s">
        <v>40</v>
      </c>
      <c r="P253" s="111">
        <f>O253*H253</f>
        <v>0</v>
      </c>
      <c r="Q253" s="111">
        <v>0</v>
      </c>
      <c r="R253" s="111">
        <f>Q253*H253</f>
        <v>0</v>
      </c>
      <c r="S253" s="111">
        <v>0</v>
      </c>
      <c r="T253" s="112">
        <f>S253*H253</f>
        <v>0</v>
      </c>
      <c r="AR253" s="113" t="s">
        <v>123</v>
      </c>
      <c r="AT253" s="113" t="s">
        <v>118</v>
      </c>
      <c r="AU253" s="113" t="s">
        <v>77</v>
      </c>
      <c r="AY253" s="12" t="s">
        <v>124</v>
      </c>
      <c r="BE253" s="114">
        <f>IF(N253="základní",J253,0)</f>
        <v>0</v>
      </c>
      <c r="BF253" s="114">
        <f>IF(N253="snížená",J253,0)</f>
        <v>0</v>
      </c>
      <c r="BG253" s="114">
        <f>IF(N253="zákl. přenesená",J253,0)</f>
        <v>0</v>
      </c>
      <c r="BH253" s="114">
        <f>IF(N253="sníž. přenesená",J253,0)</f>
        <v>0</v>
      </c>
      <c r="BI253" s="114">
        <f>IF(N253="nulová",J253,0)</f>
        <v>0</v>
      </c>
      <c r="BJ253" s="12" t="s">
        <v>77</v>
      </c>
      <c r="BK253" s="114">
        <f>ROUND(I253*H253,2)</f>
        <v>0</v>
      </c>
      <c r="BL253" s="12" t="s">
        <v>123</v>
      </c>
      <c r="BM253" s="113" t="s">
        <v>450</v>
      </c>
    </row>
    <row r="254" spans="2:65" s="1" customFormat="1" ht="19.5" x14ac:dyDescent="0.2">
      <c r="B254" s="27"/>
      <c r="D254" s="115" t="s">
        <v>125</v>
      </c>
      <c r="F254" s="116" t="s">
        <v>451</v>
      </c>
      <c r="I254" s="117"/>
      <c r="L254" s="27"/>
      <c r="M254" s="118"/>
      <c r="T254" s="48"/>
      <c r="AT254" s="12" t="s">
        <v>125</v>
      </c>
      <c r="AU254" s="12" t="s">
        <v>77</v>
      </c>
    </row>
    <row r="255" spans="2:65" s="1" customFormat="1" ht="16.5" customHeight="1" x14ac:dyDescent="0.2">
      <c r="B255" s="27"/>
      <c r="C255" s="102" t="s">
        <v>452</v>
      </c>
      <c r="D255" s="102" t="s">
        <v>118</v>
      </c>
      <c r="E255" s="103" t="s">
        <v>396</v>
      </c>
      <c r="F255" s="104" t="s">
        <v>397</v>
      </c>
      <c r="G255" s="105" t="s">
        <v>199</v>
      </c>
      <c r="H255" s="106">
        <v>31</v>
      </c>
      <c r="I255" s="107"/>
      <c r="J255" s="108">
        <f>ROUND(I255*H255,2)</f>
        <v>0</v>
      </c>
      <c r="K255" s="104" t="s">
        <v>19</v>
      </c>
      <c r="L255" s="27"/>
      <c r="M255" s="109" t="s">
        <v>19</v>
      </c>
      <c r="N255" s="110" t="s">
        <v>40</v>
      </c>
      <c r="P255" s="111">
        <f>O255*H255</f>
        <v>0</v>
      </c>
      <c r="Q255" s="111">
        <v>0</v>
      </c>
      <c r="R255" s="111">
        <f>Q255*H255</f>
        <v>0</v>
      </c>
      <c r="S255" s="111">
        <v>0</v>
      </c>
      <c r="T255" s="112">
        <f>S255*H255</f>
        <v>0</v>
      </c>
      <c r="AR255" s="113" t="s">
        <v>123</v>
      </c>
      <c r="AT255" s="113" t="s">
        <v>118</v>
      </c>
      <c r="AU255" s="113" t="s">
        <v>77</v>
      </c>
      <c r="AY255" s="12" t="s">
        <v>124</v>
      </c>
      <c r="BE255" s="114">
        <f>IF(N255="základní",J255,0)</f>
        <v>0</v>
      </c>
      <c r="BF255" s="114">
        <f>IF(N255="snížená",J255,0)</f>
        <v>0</v>
      </c>
      <c r="BG255" s="114">
        <f>IF(N255="zákl. přenesená",J255,0)</f>
        <v>0</v>
      </c>
      <c r="BH255" s="114">
        <f>IF(N255="sníž. přenesená",J255,0)</f>
        <v>0</v>
      </c>
      <c r="BI255" s="114">
        <f>IF(N255="nulová",J255,0)</f>
        <v>0</v>
      </c>
      <c r="BJ255" s="12" t="s">
        <v>77</v>
      </c>
      <c r="BK255" s="114">
        <f>ROUND(I255*H255,2)</f>
        <v>0</v>
      </c>
      <c r="BL255" s="12" t="s">
        <v>123</v>
      </c>
      <c r="BM255" s="113" t="s">
        <v>453</v>
      </c>
    </row>
    <row r="256" spans="2:65" s="1" customFormat="1" ht="19.5" x14ac:dyDescent="0.2">
      <c r="B256" s="27"/>
      <c r="D256" s="115" t="s">
        <v>125</v>
      </c>
      <c r="F256" s="116" t="s">
        <v>454</v>
      </c>
      <c r="I256" s="117"/>
      <c r="L256" s="27"/>
      <c r="M256" s="118"/>
      <c r="T256" s="48"/>
      <c r="AT256" s="12" t="s">
        <v>125</v>
      </c>
      <c r="AU256" s="12" t="s">
        <v>77</v>
      </c>
    </row>
    <row r="257" spans="2:65" s="1" customFormat="1" ht="24.2" customHeight="1" x14ac:dyDescent="0.2">
      <c r="B257" s="27"/>
      <c r="C257" s="102" t="s">
        <v>324</v>
      </c>
      <c r="D257" s="102" t="s">
        <v>118</v>
      </c>
      <c r="E257" s="103" t="s">
        <v>455</v>
      </c>
      <c r="F257" s="104" t="s">
        <v>456</v>
      </c>
      <c r="G257" s="105" t="s">
        <v>199</v>
      </c>
      <c r="H257" s="106">
        <v>31</v>
      </c>
      <c r="I257" s="107"/>
      <c r="J257" s="108">
        <f>ROUND(I257*H257,2)</f>
        <v>0</v>
      </c>
      <c r="K257" s="104" t="s">
        <v>19</v>
      </c>
      <c r="L257" s="27"/>
      <c r="M257" s="109" t="s">
        <v>19</v>
      </c>
      <c r="N257" s="110" t="s">
        <v>40</v>
      </c>
      <c r="P257" s="111">
        <f>O257*H257</f>
        <v>0</v>
      </c>
      <c r="Q257" s="111">
        <v>0</v>
      </c>
      <c r="R257" s="111">
        <f>Q257*H257</f>
        <v>0</v>
      </c>
      <c r="S257" s="111">
        <v>0</v>
      </c>
      <c r="T257" s="112">
        <f>S257*H257</f>
        <v>0</v>
      </c>
      <c r="AR257" s="113" t="s">
        <v>123</v>
      </c>
      <c r="AT257" s="113" t="s">
        <v>118</v>
      </c>
      <c r="AU257" s="113" t="s">
        <v>77</v>
      </c>
      <c r="AY257" s="12" t="s">
        <v>124</v>
      </c>
      <c r="BE257" s="114">
        <f>IF(N257="základní",J257,0)</f>
        <v>0</v>
      </c>
      <c r="BF257" s="114">
        <f>IF(N257="snížená",J257,0)</f>
        <v>0</v>
      </c>
      <c r="BG257" s="114">
        <f>IF(N257="zákl. přenesená",J257,0)</f>
        <v>0</v>
      </c>
      <c r="BH257" s="114">
        <f>IF(N257="sníž. přenesená",J257,0)</f>
        <v>0</v>
      </c>
      <c r="BI257" s="114">
        <f>IF(N257="nulová",J257,0)</f>
        <v>0</v>
      </c>
      <c r="BJ257" s="12" t="s">
        <v>77</v>
      </c>
      <c r="BK257" s="114">
        <f>ROUND(I257*H257,2)</f>
        <v>0</v>
      </c>
      <c r="BL257" s="12" t="s">
        <v>123</v>
      </c>
      <c r="BM257" s="113" t="s">
        <v>457</v>
      </c>
    </row>
    <row r="258" spans="2:65" s="1" customFormat="1" ht="19.5" x14ac:dyDescent="0.2">
      <c r="B258" s="27"/>
      <c r="D258" s="115" t="s">
        <v>125</v>
      </c>
      <c r="F258" s="116" t="s">
        <v>458</v>
      </c>
      <c r="I258" s="117"/>
      <c r="L258" s="27"/>
      <c r="M258" s="118"/>
      <c r="T258" s="48"/>
      <c r="AT258" s="12" t="s">
        <v>125</v>
      </c>
      <c r="AU258" s="12" t="s">
        <v>77</v>
      </c>
    </row>
    <row r="259" spans="2:65" s="1" customFormat="1" ht="16.5" customHeight="1" x14ac:dyDescent="0.2">
      <c r="B259" s="27"/>
      <c r="C259" s="102" t="s">
        <v>459</v>
      </c>
      <c r="D259" s="102" t="s">
        <v>118</v>
      </c>
      <c r="E259" s="103" t="s">
        <v>460</v>
      </c>
      <c r="F259" s="104" t="s">
        <v>461</v>
      </c>
      <c r="G259" s="105" t="s">
        <v>199</v>
      </c>
      <c r="H259" s="106">
        <v>31</v>
      </c>
      <c r="I259" s="107"/>
      <c r="J259" s="108">
        <f>ROUND(I259*H259,2)</f>
        <v>0</v>
      </c>
      <c r="K259" s="104" t="s">
        <v>19</v>
      </c>
      <c r="L259" s="27"/>
      <c r="M259" s="109" t="s">
        <v>19</v>
      </c>
      <c r="N259" s="110" t="s">
        <v>40</v>
      </c>
      <c r="P259" s="111">
        <f>O259*H259</f>
        <v>0</v>
      </c>
      <c r="Q259" s="111">
        <v>0</v>
      </c>
      <c r="R259" s="111">
        <f>Q259*H259</f>
        <v>0</v>
      </c>
      <c r="S259" s="111">
        <v>0</v>
      </c>
      <c r="T259" s="112">
        <f>S259*H259</f>
        <v>0</v>
      </c>
      <c r="AR259" s="113" t="s">
        <v>123</v>
      </c>
      <c r="AT259" s="113" t="s">
        <v>118</v>
      </c>
      <c r="AU259" s="113" t="s">
        <v>77</v>
      </c>
      <c r="AY259" s="12" t="s">
        <v>124</v>
      </c>
      <c r="BE259" s="114">
        <f>IF(N259="základní",J259,0)</f>
        <v>0</v>
      </c>
      <c r="BF259" s="114">
        <f>IF(N259="snížená",J259,0)</f>
        <v>0</v>
      </c>
      <c r="BG259" s="114">
        <f>IF(N259="zákl. přenesená",J259,0)</f>
        <v>0</v>
      </c>
      <c r="BH259" s="114">
        <f>IF(N259="sníž. přenesená",J259,0)</f>
        <v>0</v>
      </c>
      <c r="BI259" s="114">
        <f>IF(N259="nulová",J259,0)</f>
        <v>0</v>
      </c>
      <c r="BJ259" s="12" t="s">
        <v>77</v>
      </c>
      <c r="BK259" s="114">
        <f>ROUND(I259*H259,2)</f>
        <v>0</v>
      </c>
      <c r="BL259" s="12" t="s">
        <v>123</v>
      </c>
      <c r="BM259" s="113" t="s">
        <v>462</v>
      </c>
    </row>
    <row r="260" spans="2:65" s="1" customFormat="1" ht="19.5" x14ac:dyDescent="0.2">
      <c r="B260" s="27"/>
      <c r="D260" s="115" t="s">
        <v>125</v>
      </c>
      <c r="F260" s="116" t="s">
        <v>454</v>
      </c>
      <c r="I260" s="117"/>
      <c r="L260" s="27"/>
      <c r="M260" s="118"/>
      <c r="T260" s="48"/>
      <c r="AT260" s="12" t="s">
        <v>125</v>
      </c>
      <c r="AU260" s="12" t="s">
        <v>77</v>
      </c>
    </row>
    <row r="261" spans="2:65" s="1" customFormat="1" ht="16.5" customHeight="1" x14ac:dyDescent="0.2">
      <c r="B261" s="27"/>
      <c r="C261" s="102" t="s">
        <v>327</v>
      </c>
      <c r="D261" s="102" t="s">
        <v>118</v>
      </c>
      <c r="E261" s="103" t="s">
        <v>463</v>
      </c>
      <c r="F261" s="104" t="s">
        <v>464</v>
      </c>
      <c r="G261" s="105" t="s">
        <v>121</v>
      </c>
      <c r="H261" s="106">
        <v>20</v>
      </c>
      <c r="I261" s="107"/>
      <c r="J261" s="108">
        <f>ROUND(I261*H261,2)</f>
        <v>0</v>
      </c>
      <c r="K261" s="104" t="s">
        <v>19</v>
      </c>
      <c r="L261" s="27"/>
      <c r="M261" s="109" t="s">
        <v>19</v>
      </c>
      <c r="N261" s="110" t="s">
        <v>40</v>
      </c>
      <c r="P261" s="111">
        <f>O261*H261</f>
        <v>0</v>
      </c>
      <c r="Q261" s="111">
        <v>0</v>
      </c>
      <c r="R261" s="111">
        <f>Q261*H261</f>
        <v>0</v>
      </c>
      <c r="S261" s="111">
        <v>0</v>
      </c>
      <c r="T261" s="112">
        <f>S261*H261</f>
        <v>0</v>
      </c>
      <c r="AR261" s="113" t="s">
        <v>123</v>
      </c>
      <c r="AT261" s="113" t="s">
        <v>118</v>
      </c>
      <c r="AU261" s="113" t="s">
        <v>77</v>
      </c>
      <c r="AY261" s="12" t="s">
        <v>124</v>
      </c>
      <c r="BE261" s="114">
        <f>IF(N261="základní",J261,0)</f>
        <v>0</v>
      </c>
      <c r="BF261" s="114">
        <f>IF(N261="snížená",J261,0)</f>
        <v>0</v>
      </c>
      <c r="BG261" s="114">
        <f>IF(N261="zákl. přenesená",J261,0)</f>
        <v>0</v>
      </c>
      <c r="BH261" s="114">
        <f>IF(N261="sníž. přenesená",J261,0)</f>
        <v>0</v>
      </c>
      <c r="BI261" s="114">
        <f>IF(N261="nulová",J261,0)</f>
        <v>0</v>
      </c>
      <c r="BJ261" s="12" t="s">
        <v>77</v>
      </c>
      <c r="BK261" s="114">
        <f>ROUND(I261*H261,2)</f>
        <v>0</v>
      </c>
      <c r="BL261" s="12" t="s">
        <v>123</v>
      </c>
      <c r="BM261" s="113" t="s">
        <v>465</v>
      </c>
    </row>
    <row r="262" spans="2:65" s="1" customFormat="1" ht="19.5" x14ac:dyDescent="0.2">
      <c r="B262" s="27"/>
      <c r="D262" s="115" t="s">
        <v>125</v>
      </c>
      <c r="F262" s="116" t="s">
        <v>466</v>
      </c>
      <c r="I262" s="117"/>
      <c r="L262" s="27"/>
      <c r="M262" s="118"/>
      <c r="T262" s="48"/>
      <c r="AT262" s="12" t="s">
        <v>125</v>
      </c>
      <c r="AU262" s="12" t="s">
        <v>77</v>
      </c>
    </row>
    <row r="263" spans="2:65" s="1" customFormat="1" ht="16.5" customHeight="1" x14ac:dyDescent="0.2">
      <c r="B263" s="27"/>
      <c r="C263" s="136" t="s">
        <v>467</v>
      </c>
      <c r="D263" s="136" t="s">
        <v>159</v>
      </c>
      <c r="E263" s="137" t="s">
        <v>468</v>
      </c>
      <c r="F263" s="138" t="s">
        <v>469</v>
      </c>
      <c r="G263" s="139" t="s">
        <v>121</v>
      </c>
      <c r="H263" s="140">
        <v>20</v>
      </c>
      <c r="I263" s="141"/>
      <c r="J263" s="142">
        <f>ROUND(I263*H263,2)</f>
        <v>0</v>
      </c>
      <c r="K263" s="138" t="s">
        <v>19</v>
      </c>
      <c r="L263" s="143"/>
      <c r="M263" s="144" t="s">
        <v>19</v>
      </c>
      <c r="N263" s="145" t="s">
        <v>40</v>
      </c>
      <c r="P263" s="111">
        <f>O263*H263</f>
        <v>0</v>
      </c>
      <c r="Q263" s="111">
        <v>0</v>
      </c>
      <c r="R263" s="111">
        <f>Q263*H263</f>
        <v>0</v>
      </c>
      <c r="S263" s="111">
        <v>0</v>
      </c>
      <c r="T263" s="112">
        <f>S263*H263</f>
        <v>0</v>
      </c>
      <c r="AR263" s="113" t="s">
        <v>162</v>
      </c>
      <c r="AT263" s="113" t="s">
        <v>159</v>
      </c>
      <c r="AU263" s="113" t="s">
        <v>77</v>
      </c>
      <c r="AY263" s="12" t="s">
        <v>124</v>
      </c>
      <c r="BE263" s="114">
        <f>IF(N263="základní",J263,0)</f>
        <v>0</v>
      </c>
      <c r="BF263" s="114">
        <f>IF(N263="snížená",J263,0)</f>
        <v>0</v>
      </c>
      <c r="BG263" s="114">
        <f>IF(N263="zákl. přenesená",J263,0)</f>
        <v>0</v>
      </c>
      <c r="BH263" s="114">
        <f>IF(N263="sníž. přenesená",J263,0)</f>
        <v>0</v>
      </c>
      <c r="BI263" s="114">
        <f>IF(N263="nulová",J263,0)</f>
        <v>0</v>
      </c>
      <c r="BJ263" s="12" t="s">
        <v>77</v>
      </c>
      <c r="BK263" s="114">
        <f>ROUND(I263*H263,2)</f>
        <v>0</v>
      </c>
      <c r="BL263" s="12" t="s">
        <v>123</v>
      </c>
      <c r="BM263" s="113" t="s">
        <v>470</v>
      </c>
    </row>
    <row r="264" spans="2:65" s="1" customFormat="1" ht="24.2" customHeight="1" x14ac:dyDescent="0.2">
      <c r="B264" s="27"/>
      <c r="C264" s="102" t="s">
        <v>331</v>
      </c>
      <c r="D264" s="102" t="s">
        <v>118</v>
      </c>
      <c r="E264" s="103" t="s">
        <v>471</v>
      </c>
      <c r="F264" s="104" t="s">
        <v>472</v>
      </c>
      <c r="G264" s="105" t="s">
        <v>199</v>
      </c>
      <c r="H264" s="106">
        <v>3.4</v>
      </c>
      <c r="I264" s="107"/>
      <c r="J264" s="108">
        <f>ROUND(I264*H264,2)</f>
        <v>0</v>
      </c>
      <c r="K264" s="104" t="s">
        <v>19</v>
      </c>
      <c r="L264" s="27"/>
      <c r="M264" s="109" t="s">
        <v>19</v>
      </c>
      <c r="N264" s="110" t="s">
        <v>40</v>
      </c>
      <c r="P264" s="111">
        <f>O264*H264</f>
        <v>0</v>
      </c>
      <c r="Q264" s="111">
        <v>0</v>
      </c>
      <c r="R264" s="111">
        <f>Q264*H264</f>
        <v>0</v>
      </c>
      <c r="S264" s="111">
        <v>0</v>
      </c>
      <c r="T264" s="112">
        <f>S264*H264</f>
        <v>0</v>
      </c>
      <c r="AR264" s="113" t="s">
        <v>123</v>
      </c>
      <c r="AT264" s="113" t="s">
        <v>118</v>
      </c>
      <c r="AU264" s="113" t="s">
        <v>77</v>
      </c>
      <c r="AY264" s="12" t="s">
        <v>124</v>
      </c>
      <c r="BE264" s="114">
        <f>IF(N264="základní",J264,0)</f>
        <v>0</v>
      </c>
      <c r="BF264" s="114">
        <f>IF(N264="snížená",J264,0)</f>
        <v>0</v>
      </c>
      <c r="BG264" s="114">
        <f>IF(N264="zákl. přenesená",J264,0)</f>
        <v>0</v>
      </c>
      <c r="BH264" s="114">
        <f>IF(N264="sníž. přenesená",J264,0)</f>
        <v>0</v>
      </c>
      <c r="BI264" s="114">
        <f>IF(N264="nulová",J264,0)</f>
        <v>0</v>
      </c>
      <c r="BJ264" s="12" t="s">
        <v>77</v>
      </c>
      <c r="BK264" s="114">
        <f>ROUND(I264*H264,2)</f>
        <v>0</v>
      </c>
      <c r="BL264" s="12" t="s">
        <v>123</v>
      </c>
      <c r="BM264" s="113" t="s">
        <v>473</v>
      </c>
    </row>
    <row r="265" spans="2:65" s="1" customFormat="1" ht="19.5" x14ac:dyDescent="0.2">
      <c r="B265" s="27"/>
      <c r="D265" s="115" t="s">
        <v>125</v>
      </c>
      <c r="F265" s="116" t="s">
        <v>474</v>
      </c>
      <c r="I265" s="117"/>
      <c r="L265" s="27"/>
      <c r="M265" s="118"/>
      <c r="T265" s="48"/>
      <c r="AT265" s="12" t="s">
        <v>125</v>
      </c>
      <c r="AU265" s="12" t="s">
        <v>77</v>
      </c>
    </row>
    <row r="266" spans="2:65" s="1" customFormat="1" ht="16.5" customHeight="1" x14ac:dyDescent="0.2">
      <c r="B266" s="27"/>
      <c r="C266" s="136" t="s">
        <v>475</v>
      </c>
      <c r="D266" s="136" t="s">
        <v>159</v>
      </c>
      <c r="E266" s="137" t="s">
        <v>476</v>
      </c>
      <c r="F266" s="138" t="s">
        <v>477</v>
      </c>
      <c r="G266" s="139" t="s">
        <v>254</v>
      </c>
      <c r="H266" s="140">
        <v>4</v>
      </c>
      <c r="I266" s="141"/>
      <c r="J266" s="142">
        <f>ROUND(I266*H266,2)</f>
        <v>0</v>
      </c>
      <c r="K266" s="138" t="s">
        <v>19</v>
      </c>
      <c r="L266" s="143"/>
      <c r="M266" s="144" t="s">
        <v>19</v>
      </c>
      <c r="N266" s="145" t="s">
        <v>40</v>
      </c>
      <c r="P266" s="111">
        <f>O266*H266</f>
        <v>0</v>
      </c>
      <c r="Q266" s="111">
        <v>0</v>
      </c>
      <c r="R266" s="111">
        <f>Q266*H266</f>
        <v>0</v>
      </c>
      <c r="S266" s="111">
        <v>0</v>
      </c>
      <c r="T266" s="112">
        <f>S266*H266</f>
        <v>0</v>
      </c>
      <c r="AR266" s="113" t="s">
        <v>162</v>
      </c>
      <c r="AT266" s="113" t="s">
        <v>159</v>
      </c>
      <c r="AU266" s="113" t="s">
        <v>77</v>
      </c>
      <c r="AY266" s="12" t="s">
        <v>124</v>
      </c>
      <c r="BE266" s="114">
        <f>IF(N266="základní",J266,0)</f>
        <v>0</v>
      </c>
      <c r="BF266" s="114">
        <f>IF(N266="snížená",J266,0)</f>
        <v>0</v>
      </c>
      <c r="BG266" s="114">
        <f>IF(N266="zákl. přenesená",J266,0)</f>
        <v>0</v>
      </c>
      <c r="BH266" s="114">
        <f>IF(N266="sníž. přenesená",J266,0)</f>
        <v>0</v>
      </c>
      <c r="BI266" s="114">
        <f>IF(N266="nulová",J266,0)</f>
        <v>0</v>
      </c>
      <c r="BJ266" s="12" t="s">
        <v>77</v>
      </c>
      <c r="BK266" s="114">
        <f>ROUND(I266*H266,2)</f>
        <v>0</v>
      </c>
      <c r="BL266" s="12" t="s">
        <v>123</v>
      </c>
      <c r="BM266" s="113" t="s">
        <v>478</v>
      </c>
    </row>
    <row r="267" spans="2:65" s="1" customFormat="1" ht="19.5" x14ac:dyDescent="0.2">
      <c r="B267" s="27"/>
      <c r="D267" s="115" t="s">
        <v>125</v>
      </c>
      <c r="F267" s="116" t="s">
        <v>479</v>
      </c>
      <c r="I267" s="117"/>
      <c r="L267" s="27"/>
      <c r="M267" s="118"/>
      <c r="T267" s="48"/>
      <c r="AT267" s="12" t="s">
        <v>125</v>
      </c>
      <c r="AU267" s="12" t="s">
        <v>77</v>
      </c>
    </row>
    <row r="268" spans="2:65" s="1" customFormat="1" ht="24.2" customHeight="1" x14ac:dyDescent="0.2">
      <c r="B268" s="27"/>
      <c r="C268" s="102" t="s">
        <v>334</v>
      </c>
      <c r="D268" s="102" t="s">
        <v>118</v>
      </c>
      <c r="E268" s="103" t="s">
        <v>243</v>
      </c>
      <c r="F268" s="104" t="s">
        <v>244</v>
      </c>
      <c r="G268" s="105" t="s">
        <v>199</v>
      </c>
      <c r="H268" s="106">
        <v>8.8000000000000007</v>
      </c>
      <c r="I268" s="107"/>
      <c r="J268" s="108">
        <f>ROUND(I268*H268,2)</f>
        <v>0</v>
      </c>
      <c r="K268" s="104" t="s">
        <v>19</v>
      </c>
      <c r="L268" s="27"/>
      <c r="M268" s="109" t="s">
        <v>19</v>
      </c>
      <c r="N268" s="110" t="s">
        <v>40</v>
      </c>
      <c r="P268" s="111">
        <f>O268*H268</f>
        <v>0</v>
      </c>
      <c r="Q268" s="111">
        <v>0</v>
      </c>
      <c r="R268" s="111">
        <f>Q268*H268</f>
        <v>0</v>
      </c>
      <c r="S268" s="111">
        <v>0</v>
      </c>
      <c r="T268" s="112">
        <f>S268*H268</f>
        <v>0</v>
      </c>
      <c r="AR268" s="113" t="s">
        <v>123</v>
      </c>
      <c r="AT268" s="113" t="s">
        <v>118</v>
      </c>
      <c r="AU268" s="113" t="s">
        <v>77</v>
      </c>
      <c r="AY268" s="12" t="s">
        <v>124</v>
      </c>
      <c r="BE268" s="114">
        <f>IF(N268="základní",J268,0)</f>
        <v>0</v>
      </c>
      <c r="BF268" s="114">
        <f>IF(N268="snížená",J268,0)</f>
        <v>0</v>
      </c>
      <c r="BG268" s="114">
        <f>IF(N268="zákl. přenesená",J268,0)</f>
        <v>0</v>
      </c>
      <c r="BH268" s="114">
        <f>IF(N268="sníž. přenesená",J268,0)</f>
        <v>0</v>
      </c>
      <c r="BI268" s="114">
        <f>IF(N268="nulová",J268,0)</f>
        <v>0</v>
      </c>
      <c r="BJ268" s="12" t="s">
        <v>77</v>
      </c>
      <c r="BK268" s="114">
        <f>ROUND(I268*H268,2)</f>
        <v>0</v>
      </c>
      <c r="BL268" s="12" t="s">
        <v>123</v>
      </c>
      <c r="BM268" s="113" t="s">
        <v>480</v>
      </c>
    </row>
    <row r="269" spans="2:65" s="1" customFormat="1" ht="19.5" x14ac:dyDescent="0.2">
      <c r="B269" s="27"/>
      <c r="D269" s="115" t="s">
        <v>125</v>
      </c>
      <c r="F269" s="116" t="s">
        <v>481</v>
      </c>
      <c r="I269" s="117"/>
      <c r="L269" s="27"/>
      <c r="M269" s="118"/>
      <c r="T269" s="48"/>
      <c r="AT269" s="12" t="s">
        <v>125</v>
      </c>
      <c r="AU269" s="12" t="s">
        <v>77</v>
      </c>
    </row>
    <row r="270" spans="2:65" s="10" customFormat="1" ht="25.9" customHeight="1" x14ac:dyDescent="0.2">
      <c r="B270" s="126"/>
      <c r="D270" s="127" t="s">
        <v>68</v>
      </c>
      <c r="E270" s="128" t="s">
        <v>482</v>
      </c>
      <c r="F270" s="128" t="s">
        <v>483</v>
      </c>
      <c r="I270" s="129"/>
      <c r="J270" s="130">
        <f>BK270</f>
        <v>0</v>
      </c>
      <c r="L270" s="126"/>
      <c r="M270" s="131"/>
      <c r="P270" s="132">
        <f>SUM(P271:P302)</f>
        <v>0</v>
      </c>
      <c r="R270" s="132">
        <f>SUM(R271:R302)</f>
        <v>0</v>
      </c>
      <c r="T270" s="133">
        <f>SUM(T271:T302)</f>
        <v>0</v>
      </c>
      <c r="AR270" s="127" t="s">
        <v>77</v>
      </c>
      <c r="AT270" s="134" t="s">
        <v>68</v>
      </c>
      <c r="AU270" s="134" t="s">
        <v>69</v>
      </c>
      <c r="AY270" s="127" t="s">
        <v>124</v>
      </c>
      <c r="BK270" s="135">
        <f>SUM(BK271:BK302)</f>
        <v>0</v>
      </c>
    </row>
    <row r="271" spans="2:65" s="1" customFormat="1" ht="16.5" customHeight="1" x14ac:dyDescent="0.2">
      <c r="B271" s="27"/>
      <c r="C271" s="102" t="s">
        <v>484</v>
      </c>
      <c r="D271" s="102" t="s">
        <v>118</v>
      </c>
      <c r="E271" s="103" t="s">
        <v>485</v>
      </c>
      <c r="F271" s="104" t="s">
        <v>486</v>
      </c>
      <c r="G271" s="105" t="s">
        <v>227</v>
      </c>
      <c r="H271" s="106">
        <v>16</v>
      </c>
      <c r="I271" s="107"/>
      <c r="J271" s="108">
        <f>ROUND(I271*H271,2)</f>
        <v>0</v>
      </c>
      <c r="K271" s="104" t="s">
        <v>19</v>
      </c>
      <c r="L271" s="27"/>
      <c r="M271" s="109" t="s">
        <v>19</v>
      </c>
      <c r="N271" s="110" t="s">
        <v>40</v>
      </c>
      <c r="P271" s="111">
        <f>O271*H271</f>
        <v>0</v>
      </c>
      <c r="Q271" s="111">
        <v>0</v>
      </c>
      <c r="R271" s="111">
        <f>Q271*H271</f>
        <v>0</v>
      </c>
      <c r="S271" s="111">
        <v>0</v>
      </c>
      <c r="T271" s="112">
        <f>S271*H271</f>
        <v>0</v>
      </c>
      <c r="AR271" s="113" t="s">
        <v>123</v>
      </c>
      <c r="AT271" s="113" t="s">
        <v>118</v>
      </c>
      <c r="AU271" s="113" t="s">
        <v>77</v>
      </c>
      <c r="AY271" s="12" t="s">
        <v>124</v>
      </c>
      <c r="BE271" s="114">
        <f>IF(N271="základní",J271,0)</f>
        <v>0</v>
      </c>
      <c r="BF271" s="114">
        <f>IF(N271="snížená",J271,0)</f>
        <v>0</v>
      </c>
      <c r="BG271" s="114">
        <f>IF(N271="zákl. přenesená",J271,0)</f>
        <v>0</v>
      </c>
      <c r="BH271" s="114">
        <f>IF(N271="sníž. přenesená",J271,0)</f>
        <v>0</v>
      </c>
      <c r="BI271" s="114">
        <f>IF(N271="nulová",J271,0)</f>
        <v>0</v>
      </c>
      <c r="BJ271" s="12" t="s">
        <v>77</v>
      </c>
      <c r="BK271" s="114">
        <f>ROUND(I271*H271,2)</f>
        <v>0</v>
      </c>
      <c r="BL271" s="12" t="s">
        <v>123</v>
      </c>
      <c r="BM271" s="113" t="s">
        <v>487</v>
      </c>
    </row>
    <row r="272" spans="2:65" s="1" customFormat="1" ht="29.25" x14ac:dyDescent="0.2">
      <c r="B272" s="27"/>
      <c r="D272" s="115" t="s">
        <v>125</v>
      </c>
      <c r="F272" s="116" t="s">
        <v>488</v>
      </c>
      <c r="I272" s="117"/>
      <c r="L272" s="27"/>
      <c r="M272" s="118"/>
      <c r="T272" s="48"/>
      <c r="AT272" s="12" t="s">
        <v>125</v>
      </c>
      <c r="AU272" s="12" t="s">
        <v>77</v>
      </c>
    </row>
    <row r="273" spans="2:65" s="1" customFormat="1" ht="16.5" customHeight="1" x14ac:dyDescent="0.2">
      <c r="B273" s="27"/>
      <c r="C273" s="102" t="s">
        <v>336</v>
      </c>
      <c r="D273" s="102" t="s">
        <v>118</v>
      </c>
      <c r="E273" s="103" t="s">
        <v>489</v>
      </c>
      <c r="F273" s="104" t="s">
        <v>490</v>
      </c>
      <c r="G273" s="105" t="s">
        <v>189</v>
      </c>
      <c r="H273" s="106">
        <v>4</v>
      </c>
      <c r="I273" s="107"/>
      <c r="J273" s="108">
        <f>ROUND(I273*H273,2)</f>
        <v>0</v>
      </c>
      <c r="K273" s="104" t="s">
        <v>19</v>
      </c>
      <c r="L273" s="27"/>
      <c r="M273" s="109" t="s">
        <v>19</v>
      </c>
      <c r="N273" s="110" t="s">
        <v>40</v>
      </c>
      <c r="P273" s="111">
        <f>O273*H273</f>
        <v>0</v>
      </c>
      <c r="Q273" s="111">
        <v>0</v>
      </c>
      <c r="R273" s="111">
        <f>Q273*H273</f>
        <v>0</v>
      </c>
      <c r="S273" s="111">
        <v>0</v>
      </c>
      <c r="T273" s="112">
        <f>S273*H273</f>
        <v>0</v>
      </c>
      <c r="AR273" s="113" t="s">
        <v>123</v>
      </c>
      <c r="AT273" s="113" t="s">
        <v>118</v>
      </c>
      <c r="AU273" s="113" t="s">
        <v>77</v>
      </c>
      <c r="AY273" s="12" t="s">
        <v>124</v>
      </c>
      <c r="BE273" s="114">
        <f>IF(N273="základní",J273,0)</f>
        <v>0</v>
      </c>
      <c r="BF273" s="114">
        <f>IF(N273="snížená",J273,0)</f>
        <v>0</v>
      </c>
      <c r="BG273" s="114">
        <f>IF(N273="zákl. přenesená",J273,0)</f>
        <v>0</v>
      </c>
      <c r="BH273" s="114">
        <f>IF(N273="sníž. přenesená",J273,0)</f>
        <v>0</v>
      </c>
      <c r="BI273" s="114">
        <f>IF(N273="nulová",J273,0)</f>
        <v>0</v>
      </c>
      <c r="BJ273" s="12" t="s">
        <v>77</v>
      </c>
      <c r="BK273" s="114">
        <f>ROUND(I273*H273,2)</f>
        <v>0</v>
      </c>
      <c r="BL273" s="12" t="s">
        <v>123</v>
      </c>
      <c r="BM273" s="113" t="s">
        <v>491</v>
      </c>
    </row>
    <row r="274" spans="2:65" s="1" customFormat="1" ht="19.5" x14ac:dyDescent="0.2">
      <c r="B274" s="27"/>
      <c r="D274" s="115" t="s">
        <v>125</v>
      </c>
      <c r="F274" s="116" t="s">
        <v>492</v>
      </c>
      <c r="I274" s="117"/>
      <c r="L274" s="27"/>
      <c r="M274" s="118"/>
      <c r="T274" s="48"/>
      <c r="AT274" s="12" t="s">
        <v>125</v>
      </c>
      <c r="AU274" s="12" t="s">
        <v>77</v>
      </c>
    </row>
    <row r="275" spans="2:65" s="1" customFormat="1" ht="16.5" customHeight="1" x14ac:dyDescent="0.2">
      <c r="B275" s="27"/>
      <c r="C275" s="102" t="s">
        <v>493</v>
      </c>
      <c r="D275" s="102" t="s">
        <v>118</v>
      </c>
      <c r="E275" s="103" t="s">
        <v>494</v>
      </c>
      <c r="F275" s="104" t="s">
        <v>495</v>
      </c>
      <c r="G275" s="105" t="s">
        <v>189</v>
      </c>
      <c r="H275" s="106">
        <v>8</v>
      </c>
      <c r="I275" s="107"/>
      <c r="J275" s="108">
        <f>ROUND(I275*H275,2)</f>
        <v>0</v>
      </c>
      <c r="K275" s="104" t="s">
        <v>19</v>
      </c>
      <c r="L275" s="27"/>
      <c r="M275" s="109" t="s">
        <v>19</v>
      </c>
      <c r="N275" s="110" t="s">
        <v>40</v>
      </c>
      <c r="P275" s="111">
        <f>O275*H275</f>
        <v>0</v>
      </c>
      <c r="Q275" s="111">
        <v>0</v>
      </c>
      <c r="R275" s="111">
        <f>Q275*H275</f>
        <v>0</v>
      </c>
      <c r="S275" s="111">
        <v>0</v>
      </c>
      <c r="T275" s="112">
        <f>S275*H275</f>
        <v>0</v>
      </c>
      <c r="AR275" s="113" t="s">
        <v>123</v>
      </c>
      <c r="AT275" s="113" t="s">
        <v>118</v>
      </c>
      <c r="AU275" s="113" t="s">
        <v>77</v>
      </c>
      <c r="AY275" s="12" t="s">
        <v>124</v>
      </c>
      <c r="BE275" s="114">
        <f>IF(N275="základní",J275,0)</f>
        <v>0</v>
      </c>
      <c r="BF275" s="114">
        <f>IF(N275="snížená",J275,0)</f>
        <v>0</v>
      </c>
      <c r="BG275" s="114">
        <f>IF(N275="zákl. přenesená",J275,0)</f>
        <v>0</v>
      </c>
      <c r="BH275" s="114">
        <f>IF(N275="sníž. přenesená",J275,0)</f>
        <v>0</v>
      </c>
      <c r="BI275" s="114">
        <f>IF(N275="nulová",J275,0)</f>
        <v>0</v>
      </c>
      <c r="BJ275" s="12" t="s">
        <v>77</v>
      </c>
      <c r="BK275" s="114">
        <f>ROUND(I275*H275,2)</f>
        <v>0</v>
      </c>
      <c r="BL275" s="12" t="s">
        <v>123</v>
      </c>
      <c r="BM275" s="113" t="s">
        <v>496</v>
      </c>
    </row>
    <row r="276" spans="2:65" s="1" customFormat="1" ht="19.5" x14ac:dyDescent="0.2">
      <c r="B276" s="27"/>
      <c r="D276" s="115" t="s">
        <v>125</v>
      </c>
      <c r="F276" s="116" t="s">
        <v>497</v>
      </c>
      <c r="I276" s="117"/>
      <c r="L276" s="27"/>
      <c r="M276" s="118"/>
      <c r="T276" s="48"/>
      <c r="AT276" s="12" t="s">
        <v>125</v>
      </c>
      <c r="AU276" s="12" t="s">
        <v>77</v>
      </c>
    </row>
    <row r="277" spans="2:65" s="1" customFormat="1" ht="16.5" customHeight="1" x14ac:dyDescent="0.2">
      <c r="B277" s="27"/>
      <c r="C277" s="102" t="s">
        <v>339</v>
      </c>
      <c r="D277" s="102" t="s">
        <v>118</v>
      </c>
      <c r="E277" s="103" t="s">
        <v>498</v>
      </c>
      <c r="F277" s="104" t="s">
        <v>499</v>
      </c>
      <c r="G277" s="105" t="s">
        <v>121</v>
      </c>
      <c r="H277" s="106">
        <v>2</v>
      </c>
      <c r="I277" s="107"/>
      <c r="J277" s="108">
        <f>ROUND(I277*H277,2)</f>
        <v>0</v>
      </c>
      <c r="K277" s="104" t="s">
        <v>19</v>
      </c>
      <c r="L277" s="27"/>
      <c r="M277" s="109" t="s">
        <v>19</v>
      </c>
      <c r="N277" s="110" t="s">
        <v>40</v>
      </c>
      <c r="P277" s="111">
        <f>O277*H277</f>
        <v>0</v>
      </c>
      <c r="Q277" s="111">
        <v>0</v>
      </c>
      <c r="R277" s="111">
        <f>Q277*H277</f>
        <v>0</v>
      </c>
      <c r="S277" s="111">
        <v>0</v>
      </c>
      <c r="T277" s="112">
        <f>S277*H277</f>
        <v>0</v>
      </c>
      <c r="AR277" s="113" t="s">
        <v>123</v>
      </c>
      <c r="AT277" s="113" t="s">
        <v>118</v>
      </c>
      <c r="AU277" s="113" t="s">
        <v>77</v>
      </c>
      <c r="AY277" s="12" t="s">
        <v>124</v>
      </c>
      <c r="BE277" s="114">
        <f>IF(N277="základní",J277,0)</f>
        <v>0</v>
      </c>
      <c r="BF277" s="114">
        <f>IF(N277="snížená",J277,0)</f>
        <v>0</v>
      </c>
      <c r="BG277" s="114">
        <f>IF(N277="zákl. přenesená",J277,0)</f>
        <v>0</v>
      </c>
      <c r="BH277" s="114">
        <f>IF(N277="sníž. přenesená",J277,0)</f>
        <v>0</v>
      </c>
      <c r="BI277" s="114">
        <f>IF(N277="nulová",J277,0)</f>
        <v>0</v>
      </c>
      <c r="BJ277" s="12" t="s">
        <v>77</v>
      </c>
      <c r="BK277" s="114">
        <f>ROUND(I277*H277,2)</f>
        <v>0</v>
      </c>
      <c r="BL277" s="12" t="s">
        <v>123</v>
      </c>
      <c r="BM277" s="113" t="s">
        <v>500</v>
      </c>
    </row>
    <row r="278" spans="2:65" s="1" customFormat="1" ht="19.5" x14ac:dyDescent="0.2">
      <c r="B278" s="27"/>
      <c r="D278" s="115" t="s">
        <v>125</v>
      </c>
      <c r="F278" s="116" t="s">
        <v>501</v>
      </c>
      <c r="I278" s="117"/>
      <c r="L278" s="27"/>
      <c r="M278" s="118"/>
      <c r="T278" s="48"/>
      <c r="AT278" s="12" t="s">
        <v>125</v>
      </c>
      <c r="AU278" s="12" t="s">
        <v>77</v>
      </c>
    </row>
    <row r="279" spans="2:65" s="1" customFormat="1" ht="24.2" customHeight="1" x14ac:dyDescent="0.2">
      <c r="B279" s="27"/>
      <c r="C279" s="102" t="s">
        <v>502</v>
      </c>
      <c r="D279" s="102" t="s">
        <v>118</v>
      </c>
      <c r="E279" s="103" t="s">
        <v>243</v>
      </c>
      <c r="F279" s="104" t="s">
        <v>244</v>
      </c>
      <c r="G279" s="105" t="s">
        <v>199</v>
      </c>
      <c r="H279" s="106">
        <v>6.952</v>
      </c>
      <c r="I279" s="107"/>
      <c r="J279" s="108">
        <f>ROUND(I279*H279,2)</f>
        <v>0</v>
      </c>
      <c r="K279" s="104" t="s">
        <v>19</v>
      </c>
      <c r="L279" s="27"/>
      <c r="M279" s="109" t="s">
        <v>19</v>
      </c>
      <c r="N279" s="110" t="s">
        <v>40</v>
      </c>
      <c r="P279" s="111">
        <f>O279*H279</f>
        <v>0</v>
      </c>
      <c r="Q279" s="111">
        <v>0</v>
      </c>
      <c r="R279" s="111">
        <f>Q279*H279</f>
        <v>0</v>
      </c>
      <c r="S279" s="111">
        <v>0</v>
      </c>
      <c r="T279" s="112">
        <f>S279*H279</f>
        <v>0</v>
      </c>
      <c r="AR279" s="113" t="s">
        <v>123</v>
      </c>
      <c r="AT279" s="113" t="s">
        <v>118</v>
      </c>
      <c r="AU279" s="113" t="s">
        <v>77</v>
      </c>
      <c r="AY279" s="12" t="s">
        <v>124</v>
      </c>
      <c r="BE279" s="114">
        <f>IF(N279="základní",J279,0)</f>
        <v>0</v>
      </c>
      <c r="BF279" s="114">
        <f>IF(N279="snížená",J279,0)</f>
        <v>0</v>
      </c>
      <c r="BG279" s="114">
        <f>IF(N279="zákl. přenesená",J279,0)</f>
        <v>0</v>
      </c>
      <c r="BH279" s="114">
        <f>IF(N279="sníž. přenesená",J279,0)</f>
        <v>0</v>
      </c>
      <c r="BI279" s="114">
        <f>IF(N279="nulová",J279,0)</f>
        <v>0</v>
      </c>
      <c r="BJ279" s="12" t="s">
        <v>77</v>
      </c>
      <c r="BK279" s="114">
        <f>ROUND(I279*H279,2)</f>
        <v>0</v>
      </c>
      <c r="BL279" s="12" t="s">
        <v>123</v>
      </c>
      <c r="BM279" s="113" t="s">
        <v>503</v>
      </c>
    </row>
    <row r="280" spans="2:65" s="1" customFormat="1" ht="19.5" x14ac:dyDescent="0.2">
      <c r="B280" s="27"/>
      <c r="D280" s="115" t="s">
        <v>125</v>
      </c>
      <c r="F280" s="116" t="s">
        <v>504</v>
      </c>
      <c r="I280" s="117"/>
      <c r="L280" s="27"/>
      <c r="M280" s="118"/>
      <c r="T280" s="48"/>
      <c r="AT280" s="12" t="s">
        <v>125</v>
      </c>
      <c r="AU280" s="12" t="s">
        <v>77</v>
      </c>
    </row>
    <row r="281" spans="2:65" s="1" customFormat="1" ht="16.5" customHeight="1" x14ac:dyDescent="0.2">
      <c r="B281" s="27"/>
      <c r="C281" s="102" t="s">
        <v>341</v>
      </c>
      <c r="D281" s="102" t="s">
        <v>118</v>
      </c>
      <c r="E281" s="103" t="s">
        <v>505</v>
      </c>
      <c r="F281" s="104" t="s">
        <v>506</v>
      </c>
      <c r="G281" s="105" t="s">
        <v>199</v>
      </c>
      <c r="H281" s="106">
        <v>6.952</v>
      </c>
      <c r="I281" s="107"/>
      <c r="J281" s="108">
        <f>ROUND(I281*H281,2)</f>
        <v>0</v>
      </c>
      <c r="K281" s="104" t="s">
        <v>19</v>
      </c>
      <c r="L281" s="27"/>
      <c r="M281" s="109" t="s">
        <v>19</v>
      </c>
      <c r="N281" s="110" t="s">
        <v>40</v>
      </c>
      <c r="P281" s="111">
        <f>O281*H281</f>
        <v>0</v>
      </c>
      <c r="Q281" s="111">
        <v>0</v>
      </c>
      <c r="R281" s="111">
        <f>Q281*H281</f>
        <v>0</v>
      </c>
      <c r="S281" s="111">
        <v>0</v>
      </c>
      <c r="T281" s="112">
        <f>S281*H281</f>
        <v>0</v>
      </c>
      <c r="AR281" s="113" t="s">
        <v>123</v>
      </c>
      <c r="AT281" s="113" t="s">
        <v>118</v>
      </c>
      <c r="AU281" s="113" t="s">
        <v>77</v>
      </c>
      <c r="AY281" s="12" t="s">
        <v>124</v>
      </c>
      <c r="BE281" s="114">
        <f>IF(N281="základní",J281,0)</f>
        <v>0</v>
      </c>
      <c r="BF281" s="114">
        <f>IF(N281="snížená",J281,0)</f>
        <v>0</v>
      </c>
      <c r="BG281" s="114">
        <f>IF(N281="zákl. přenesená",J281,0)</f>
        <v>0</v>
      </c>
      <c r="BH281" s="114">
        <f>IF(N281="sníž. přenesená",J281,0)</f>
        <v>0</v>
      </c>
      <c r="BI281" s="114">
        <f>IF(N281="nulová",J281,0)</f>
        <v>0</v>
      </c>
      <c r="BJ281" s="12" t="s">
        <v>77</v>
      </c>
      <c r="BK281" s="114">
        <f>ROUND(I281*H281,2)</f>
        <v>0</v>
      </c>
      <c r="BL281" s="12" t="s">
        <v>123</v>
      </c>
      <c r="BM281" s="113" t="s">
        <v>507</v>
      </c>
    </row>
    <row r="282" spans="2:65" s="1" customFormat="1" ht="19.5" x14ac:dyDescent="0.2">
      <c r="B282" s="27"/>
      <c r="D282" s="115" t="s">
        <v>125</v>
      </c>
      <c r="F282" s="116" t="s">
        <v>504</v>
      </c>
      <c r="I282" s="117"/>
      <c r="L282" s="27"/>
      <c r="M282" s="118"/>
      <c r="T282" s="48"/>
      <c r="AT282" s="12" t="s">
        <v>125</v>
      </c>
      <c r="AU282" s="12" t="s">
        <v>77</v>
      </c>
    </row>
    <row r="283" spans="2:65" s="1" customFormat="1" ht="16.5" customHeight="1" x14ac:dyDescent="0.2">
      <c r="B283" s="27"/>
      <c r="C283" s="102" t="s">
        <v>508</v>
      </c>
      <c r="D283" s="102" t="s">
        <v>118</v>
      </c>
      <c r="E283" s="103" t="s">
        <v>289</v>
      </c>
      <c r="F283" s="104" t="s">
        <v>290</v>
      </c>
      <c r="G283" s="105" t="s">
        <v>121</v>
      </c>
      <c r="H283" s="106">
        <v>40</v>
      </c>
      <c r="I283" s="107"/>
      <c r="J283" s="108">
        <f>ROUND(I283*H283,2)</f>
        <v>0</v>
      </c>
      <c r="K283" s="104" t="s">
        <v>19</v>
      </c>
      <c r="L283" s="27"/>
      <c r="M283" s="109" t="s">
        <v>19</v>
      </c>
      <c r="N283" s="110" t="s">
        <v>40</v>
      </c>
      <c r="P283" s="111">
        <f>O283*H283</f>
        <v>0</v>
      </c>
      <c r="Q283" s="111">
        <v>0</v>
      </c>
      <c r="R283" s="111">
        <f>Q283*H283</f>
        <v>0</v>
      </c>
      <c r="S283" s="111">
        <v>0</v>
      </c>
      <c r="T283" s="112">
        <f>S283*H283</f>
        <v>0</v>
      </c>
      <c r="AR283" s="113" t="s">
        <v>123</v>
      </c>
      <c r="AT283" s="113" t="s">
        <v>118</v>
      </c>
      <c r="AU283" s="113" t="s">
        <v>77</v>
      </c>
      <c r="AY283" s="12" t="s">
        <v>124</v>
      </c>
      <c r="BE283" s="114">
        <f>IF(N283="základní",J283,0)</f>
        <v>0</v>
      </c>
      <c r="BF283" s="114">
        <f>IF(N283="snížená",J283,0)</f>
        <v>0</v>
      </c>
      <c r="BG283" s="114">
        <f>IF(N283="zákl. přenesená",J283,0)</f>
        <v>0</v>
      </c>
      <c r="BH283" s="114">
        <f>IF(N283="sníž. přenesená",J283,0)</f>
        <v>0</v>
      </c>
      <c r="BI283" s="114">
        <f>IF(N283="nulová",J283,0)</f>
        <v>0</v>
      </c>
      <c r="BJ283" s="12" t="s">
        <v>77</v>
      </c>
      <c r="BK283" s="114">
        <f>ROUND(I283*H283,2)</f>
        <v>0</v>
      </c>
      <c r="BL283" s="12" t="s">
        <v>123</v>
      </c>
      <c r="BM283" s="113" t="s">
        <v>509</v>
      </c>
    </row>
    <row r="284" spans="2:65" s="1" customFormat="1" ht="19.5" x14ac:dyDescent="0.2">
      <c r="B284" s="27"/>
      <c r="D284" s="115" t="s">
        <v>125</v>
      </c>
      <c r="F284" s="116" t="s">
        <v>510</v>
      </c>
      <c r="I284" s="117"/>
      <c r="L284" s="27"/>
      <c r="M284" s="118"/>
      <c r="T284" s="48"/>
      <c r="AT284" s="12" t="s">
        <v>125</v>
      </c>
      <c r="AU284" s="12" t="s">
        <v>77</v>
      </c>
    </row>
    <row r="285" spans="2:65" s="1" customFormat="1" ht="16.5" customHeight="1" x14ac:dyDescent="0.2">
      <c r="B285" s="27"/>
      <c r="C285" s="102" t="s">
        <v>344</v>
      </c>
      <c r="D285" s="102" t="s">
        <v>118</v>
      </c>
      <c r="E285" s="103" t="s">
        <v>511</v>
      </c>
      <c r="F285" s="104" t="s">
        <v>512</v>
      </c>
      <c r="G285" s="105" t="s">
        <v>189</v>
      </c>
      <c r="H285" s="106">
        <v>10</v>
      </c>
      <c r="I285" s="107"/>
      <c r="J285" s="108">
        <f>ROUND(I285*H285,2)</f>
        <v>0</v>
      </c>
      <c r="K285" s="104" t="s">
        <v>19</v>
      </c>
      <c r="L285" s="27"/>
      <c r="M285" s="109" t="s">
        <v>19</v>
      </c>
      <c r="N285" s="110" t="s">
        <v>40</v>
      </c>
      <c r="P285" s="111">
        <f>O285*H285</f>
        <v>0</v>
      </c>
      <c r="Q285" s="111">
        <v>0</v>
      </c>
      <c r="R285" s="111">
        <f>Q285*H285</f>
        <v>0</v>
      </c>
      <c r="S285" s="111">
        <v>0</v>
      </c>
      <c r="T285" s="112">
        <f>S285*H285</f>
        <v>0</v>
      </c>
      <c r="AR285" s="113" t="s">
        <v>123</v>
      </c>
      <c r="AT285" s="113" t="s">
        <v>118</v>
      </c>
      <c r="AU285" s="113" t="s">
        <v>77</v>
      </c>
      <c r="AY285" s="12" t="s">
        <v>124</v>
      </c>
      <c r="BE285" s="114">
        <f>IF(N285="základní",J285,0)</f>
        <v>0</v>
      </c>
      <c r="BF285" s="114">
        <f>IF(N285="snížená",J285,0)</f>
        <v>0</v>
      </c>
      <c r="BG285" s="114">
        <f>IF(N285="zákl. přenesená",J285,0)</f>
        <v>0</v>
      </c>
      <c r="BH285" s="114">
        <f>IF(N285="sníž. přenesená",J285,0)</f>
        <v>0</v>
      </c>
      <c r="BI285" s="114">
        <f>IF(N285="nulová",J285,0)</f>
        <v>0</v>
      </c>
      <c r="BJ285" s="12" t="s">
        <v>77</v>
      </c>
      <c r="BK285" s="114">
        <f>ROUND(I285*H285,2)</f>
        <v>0</v>
      </c>
      <c r="BL285" s="12" t="s">
        <v>123</v>
      </c>
      <c r="BM285" s="113" t="s">
        <v>513</v>
      </c>
    </row>
    <row r="286" spans="2:65" s="1" customFormat="1" ht="19.5" x14ac:dyDescent="0.2">
      <c r="B286" s="27"/>
      <c r="D286" s="115" t="s">
        <v>125</v>
      </c>
      <c r="F286" s="116" t="s">
        <v>514</v>
      </c>
      <c r="I286" s="117"/>
      <c r="L286" s="27"/>
      <c r="M286" s="118"/>
      <c r="T286" s="48"/>
      <c r="AT286" s="12" t="s">
        <v>125</v>
      </c>
      <c r="AU286" s="12" t="s">
        <v>77</v>
      </c>
    </row>
    <row r="287" spans="2:65" s="1" customFormat="1" ht="16.5" customHeight="1" x14ac:dyDescent="0.2">
      <c r="B287" s="27"/>
      <c r="C287" s="102" t="s">
        <v>515</v>
      </c>
      <c r="D287" s="102" t="s">
        <v>118</v>
      </c>
      <c r="E287" s="103" t="s">
        <v>516</v>
      </c>
      <c r="F287" s="104" t="s">
        <v>517</v>
      </c>
      <c r="G287" s="105" t="s">
        <v>121</v>
      </c>
      <c r="H287" s="106">
        <v>2</v>
      </c>
      <c r="I287" s="107"/>
      <c r="J287" s="108">
        <f>ROUND(I287*H287,2)</f>
        <v>0</v>
      </c>
      <c r="K287" s="104" t="s">
        <v>19</v>
      </c>
      <c r="L287" s="27"/>
      <c r="M287" s="109" t="s">
        <v>19</v>
      </c>
      <c r="N287" s="110" t="s">
        <v>40</v>
      </c>
      <c r="P287" s="111">
        <f>O287*H287</f>
        <v>0</v>
      </c>
      <c r="Q287" s="111">
        <v>0</v>
      </c>
      <c r="R287" s="111">
        <f>Q287*H287</f>
        <v>0</v>
      </c>
      <c r="S287" s="111">
        <v>0</v>
      </c>
      <c r="T287" s="112">
        <f>S287*H287</f>
        <v>0</v>
      </c>
      <c r="AR287" s="113" t="s">
        <v>123</v>
      </c>
      <c r="AT287" s="113" t="s">
        <v>118</v>
      </c>
      <c r="AU287" s="113" t="s">
        <v>77</v>
      </c>
      <c r="AY287" s="12" t="s">
        <v>124</v>
      </c>
      <c r="BE287" s="114">
        <f>IF(N287="základní",J287,0)</f>
        <v>0</v>
      </c>
      <c r="BF287" s="114">
        <f>IF(N287="snížená",J287,0)</f>
        <v>0</v>
      </c>
      <c r="BG287" s="114">
        <f>IF(N287="zákl. přenesená",J287,0)</f>
        <v>0</v>
      </c>
      <c r="BH287" s="114">
        <f>IF(N287="sníž. přenesená",J287,0)</f>
        <v>0</v>
      </c>
      <c r="BI287" s="114">
        <f>IF(N287="nulová",J287,0)</f>
        <v>0</v>
      </c>
      <c r="BJ287" s="12" t="s">
        <v>77</v>
      </c>
      <c r="BK287" s="114">
        <f>ROUND(I287*H287,2)</f>
        <v>0</v>
      </c>
      <c r="BL287" s="12" t="s">
        <v>123</v>
      </c>
      <c r="BM287" s="113" t="s">
        <v>518</v>
      </c>
    </row>
    <row r="288" spans="2:65" s="1" customFormat="1" ht="19.5" x14ac:dyDescent="0.2">
      <c r="B288" s="27"/>
      <c r="D288" s="115" t="s">
        <v>125</v>
      </c>
      <c r="F288" s="116" t="s">
        <v>501</v>
      </c>
      <c r="I288" s="117"/>
      <c r="L288" s="27"/>
      <c r="M288" s="118"/>
      <c r="T288" s="48"/>
      <c r="AT288" s="12" t="s">
        <v>125</v>
      </c>
      <c r="AU288" s="12" t="s">
        <v>77</v>
      </c>
    </row>
    <row r="289" spans="2:65" s="1" customFormat="1" ht="16.5" customHeight="1" x14ac:dyDescent="0.2">
      <c r="B289" s="27"/>
      <c r="C289" s="136" t="s">
        <v>346</v>
      </c>
      <c r="D289" s="136" t="s">
        <v>159</v>
      </c>
      <c r="E289" s="137" t="s">
        <v>519</v>
      </c>
      <c r="F289" s="138" t="s">
        <v>520</v>
      </c>
      <c r="G289" s="139" t="s">
        <v>121</v>
      </c>
      <c r="H289" s="140">
        <v>40</v>
      </c>
      <c r="I289" s="141"/>
      <c r="J289" s="142">
        <f>ROUND(I289*H289,2)</f>
        <v>0</v>
      </c>
      <c r="K289" s="138" t="s">
        <v>19</v>
      </c>
      <c r="L289" s="143"/>
      <c r="M289" s="144" t="s">
        <v>19</v>
      </c>
      <c r="N289" s="145" t="s">
        <v>40</v>
      </c>
      <c r="P289" s="111">
        <f>O289*H289</f>
        <v>0</v>
      </c>
      <c r="Q289" s="111">
        <v>0</v>
      </c>
      <c r="R289" s="111">
        <f>Q289*H289</f>
        <v>0</v>
      </c>
      <c r="S289" s="111">
        <v>0</v>
      </c>
      <c r="T289" s="112">
        <f>S289*H289</f>
        <v>0</v>
      </c>
      <c r="AR289" s="113" t="s">
        <v>162</v>
      </c>
      <c r="AT289" s="113" t="s">
        <v>159</v>
      </c>
      <c r="AU289" s="113" t="s">
        <v>77</v>
      </c>
      <c r="AY289" s="12" t="s">
        <v>124</v>
      </c>
      <c r="BE289" s="114">
        <f>IF(N289="základní",J289,0)</f>
        <v>0</v>
      </c>
      <c r="BF289" s="114">
        <f>IF(N289="snížená",J289,0)</f>
        <v>0</v>
      </c>
      <c r="BG289" s="114">
        <f>IF(N289="zákl. přenesená",J289,0)</f>
        <v>0</v>
      </c>
      <c r="BH289" s="114">
        <f>IF(N289="sníž. přenesená",J289,0)</f>
        <v>0</v>
      </c>
      <c r="BI289" s="114">
        <f>IF(N289="nulová",J289,0)</f>
        <v>0</v>
      </c>
      <c r="BJ289" s="12" t="s">
        <v>77</v>
      </c>
      <c r="BK289" s="114">
        <f>ROUND(I289*H289,2)</f>
        <v>0</v>
      </c>
      <c r="BL289" s="12" t="s">
        <v>123</v>
      </c>
      <c r="BM289" s="113" t="s">
        <v>521</v>
      </c>
    </row>
    <row r="290" spans="2:65" s="1" customFormat="1" ht="19.5" x14ac:dyDescent="0.2">
      <c r="B290" s="27"/>
      <c r="D290" s="115" t="s">
        <v>125</v>
      </c>
      <c r="F290" s="116" t="s">
        <v>510</v>
      </c>
      <c r="I290" s="117"/>
      <c r="L290" s="27"/>
      <c r="M290" s="118"/>
      <c r="T290" s="48"/>
      <c r="AT290" s="12" t="s">
        <v>125</v>
      </c>
      <c r="AU290" s="12" t="s">
        <v>77</v>
      </c>
    </row>
    <row r="291" spans="2:65" s="1" customFormat="1" ht="16.5" customHeight="1" x14ac:dyDescent="0.2">
      <c r="B291" s="27"/>
      <c r="C291" s="136" t="s">
        <v>522</v>
      </c>
      <c r="D291" s="136" t="s">
        <v>159</v>
      </c>
      <c r="E291" s="137" t="s">
        <v>131</v>
      </c>
      <c r="F291" s="138" t="s">
        <v>523</v>
      </c>
      <c r="G291" s="139" t="s">
        <v>199</v>
      </c>
      <c r="H291" s="140">
        <v>0.19500000000000001</v>
      </c>
      <c r="I291" s="141"/>
      <c r="J291" s="142">
        <f>ROUND(I291*H291,2)</f>
        <v>0</v>
      </c>
      <c r="K291" s="138" t="s">
        <v>19</v>
      </c>
      <c r="L291" s="143"/>
      <c r="M291" s="144" t="s">
        <v>19</v>
      </c>
      <c r="N291" s="145" t="s">
        <v>40</v>
      </c>
      <c r="P291" s="111">
        <f>O291*H291</f>
        <v>0</v>
      </c>
      <c r="Q291" s="111">
        <v>0</v>
      </c>
      <c r="R291" s="111">
        <f>Q291*H291</f>
        <v>0</v>
      </c>
      <c r="S291" s="111">
        <v>0</v>
      </c>
      <c r="T291" s="112">
        <f>S291*H291</f>
        <v>0</v>
      </c>
      <c r="AR291" s="113" t="s">
        <v>162</v>
      </c>
      <c r="AT291" s="113" t="s">
        <v>159</v>
      </c>
      <c r="AU291" s="113" t="s">
        <v>77</v>
      </c>
      <c r="AY291" s="12" t="s">
        <v>124</v>
      </c>
      <c r="BE291" s="114">
        <f>IF(N291="základní",J291,0)</f>
        <v>0</v>
      </c>
      <c r="BF291" s="114">
        <f>IF(N291="snížená",J291,0)</f>
        <v>0</v>
      </c>
      <c r="BG291" s="114">
        <f>IF(N291="zákl. přenesená",J291,0)</f>
        <v>0</v>
      </c>
      <c r="BH291" s="114">
        <f>IF(N291="sníž. přenesená",J291,0)</f>
        <v>0</v>
      </c>
      <c r="BI291" s="114">
        <f>IF(N291="nulová",J291,0)</f>
        <v>0</v>
      </c>
      <c r="BJ291" s="12" t="s">
        <v>77</v>
      </c>
      <c r="BK291" s="114">
        <f>ROUND(I291*H291,2)</f>
        <v>0</v>
      </c>
      <c r="BL291" s="12" t="s">
        <v>123</v>
      </c>
      <c r="BM291" s="113" t="s">
        <v>524</v>
      </c>
    </row>
    <row r="292" spans="2:65" s="1" customFormat="1" ht="19.5" x14ac:dyDescent="0.2">
      <c r="B292" s="27"/>
      <c r="D292" s="115" t="s">
        <v>125</v>
      </c>
      <c r="F292" s="116" t="s">
        <v>525</v>
      </c>
      <c r="I292" s="117"/>
      <c r="L292" s="27"/>
      <c r="M292" s="118"/>
      <c r="T292" s="48"/>
      <c r="AT292" s="12" t="s">
        <v>125</v>
      </c>
      <c r="AU292" s="12" t="s">
        <v>77</v>
      </c>
    </row>
    <row r="293" spans="2:65" s="1" customFormat="1" ht="16.5" customHeight="1" x14ac:dyDescent="0.2">
      <c r="B293" s="27"/>
      <c r="C293" s="136" t="s">
        <v>349</v>
      </c>
      <c r="D293" s="136" t="s">
        <v>159</v>
      </c>
      <c r="E293" s="137" t="s">
        <v>526</v>
      </c>
      <c r="F293" s="138" t="s">
        <v>527</v>
      </c>
      <c r="G293" s="139" t="s">
        <v>121</v>
      </c>
      <c r="H293" s="140">
        <v>2</v>
      </c>
      <c r="I293" s="141"/>
      <c r="J293" s="142">
        <f>ROUND(I293*H293,2)</f>
        <v>0</v>
      </c>
      <c r="K293" s="138" t="s">
        <v>19</v>
      </c>
      <c r="L293" s="143"/>
      <c r="M293" s="144" t="s">
        <v>19</v>
      </c>
      <c r="N293" s="145" t="s">
        <v>40</v>
      </c>
      <c r="P293" s="111">
        <f>O293*H293</f>
        <v>0</v>
      </c>
      <c r="Q293" s="111">
        <v>0</v>
      </c>
      <c r="R293" s="111">
        <f>Q293*H293</f>
        <v>0</v>
      </c>
      <c r="S293" s="111">
        <v>0</v>
      </c>
      <c r="T293" s="112">
        <f>S293*H293</f>
        <v>0</v>
      </c>
      <c r="AR293" s="113" t="s">
        <v>162</v>
      </c>
      <c r="AT293" s="113" t="s">
        <v>159</v>
      </c>
      <c r="AU293" s="113" t="s">
        <v>77</v>
      </c>
      <c r="AY293" s="12" t="s">
        <v>124</v>
      </c>
      <c r="BE293" s="114">
        <f>IF(N293="základní",J293,0)</f>
        <v>0</v>
      </c>
      <c r="BF293" s="114">
        <f>IF(N293="snížená",J293,0)</f>
        <v>0</v>
      </c>
      <c r="BG293" s="114">
        <f>IF(N293="zákl. přenesená",J293,0)</f>
        <v>0</v>
      </c>
      <c r="BH293" s="114">
        <f>IF(N293="sníž. přenesená",J293,0)</f>
        <v>0</v>
      </c>
      <c r="BI293" s="114">
        <f>IF(N293="nulová",J293,0)</f>
        <v>0</v>
      </c>
      <c r="BJ293" s="12" t="s">
        <v>77</v>
      </c>
      <c r="BK293" s="114">
        <f>ROUND(I293*H293,2)</f>
        <v>0</v>
      </c>
      <c r="BL293" s="12" t="s">
        <v>123</v>
      </c>
      <c r="BM293" s="113" t="s">
        <v>528</v>
      </c>
    </row>
    <row r="294" spans="2:65" s="1" customFormat="1" ht="19.5" x14ac:dyDescent="0.2">
      <c r="B294" s="27"/>
      <c r="D294" s="115" t="s">
        <v>125</v>
      </c>
      <c r="F294" s="116" t="s">
        <v>501</v>
      </c>
      <c r="I294" s="117"/>
      <c r="L294" s="27"/>
      <c r="M294" s="118"/>
      <c r="T294" s="48"/>
      <c r="AT294" s="12" t="s">
        <v>125</v>
      </c>
      <c r="AU294" s="12" t="s">
        <v>77</v>
      </c>
    </row>
    <row r="295" spans="2:65" s="1" customFormat="1" ht="24.2" customHeight="1" x14ac:dyDescent="0.2">
      <c r="B295" s="27"/>
      <c r="C295" s="102" t="s">
        <v>529</v>
      </c>
      <c r="D295" s="102" t="s">
        <v>118</v>
      </c>
      <c r="E295" s="103" t="s">
        <v>530</v>
      </c>
      <c r="F295" s="104" t="s">
        <v>531</v>
      </c>
      <c r="G295" s="105" t="s">
        <v>121</v>
      </c>
      <c r="H295" s="106">
        <v>1</v>
      </c>
      <c r="I295" s="107"/>
      <c r="J295" s="108">
        <f>ROUND(I295*H295,2)</f>
        <v>0</v>
      </c>
      <c r="K295" s="104" t="s">
        <v>19</v>
      </c>
      <c r="L295" s="27"/>
      <c r="M295" s="109" t="s">
        <v>19</v>
      </c>
      <c r="N295" s="110" t="s">
        <v>40</v>
      </c>
      <c r="P295" s="111">
        <f>O295*H295</f>
        <v>0</v>
      </c>
      <c r="Q295" s="111">
        <v>0</v>
      </c>
      <c r="R295" s="111">
        <f>Q295*H295</f>
        <v>0</v>
      </c>
      <c r="S295" s="111">
        <v>0</v>
      </c>
      <c r="T295" s="112">
        <f>S295*H295</f>
        <v>0</v>
      </c>
      <c r="AR295" s="113" t="s">
        <v>123</v>
      </c>
      <c r="AT295" s="113" t="s">
        <v>118</v>
      </c>
      <c r="AU295" s="113" t="s">
        <v>77</v>
      </c>
      <c r="AY295" s="12" t="s">
        <v>124</v>
      </c>
      <c r="BE295" s="114">
        <f>IF(N295="základní",J295,0)</f>
        <v>0</v>
      </c>
      <c r="BF295" s="114">
        <f>IF(N295="snížená",J295,0)</f>
        <v>0</v>
      </c>
      <c r="BG295" s="114">
        <f>IF(N295="zákl. přenesená",J295,0)</f>
        <v>0</v>
      </c>
      <c r="BH295" s="114">
        <f>IF(N295="sníž. přenesená",J295,0)</f>
        <v>0</v>
      </c>
      <c r="BI295" s="114">
        <f>IF(N295="nulová",J295,0)</f>
        <v>0</v>
      </c>
      <c r="BJ295" s="12" t="s">
        <v>77</v>
      </c>
      <c r="BK295" s="114">
        <f>ROUND(I295*H295,2)</f>
        <v>0</v>
      </c>
      <c r="BL295" s="12" t="s">
        <v>123</v>
      </c>
      <c r="BM295" s="113" t="s">
        <v>532</v>
      </c>
    </row>
    <row r="296" spans="2:65" s="1" customFormat="1" ht="19.5" x14ac:dyDescent="0.2">
      <c r="B296" s="27"/>
      <c r="D296" s="115" t="s">
        <v>125</v>
      </c>
      <c r="F296" s="116" t="s">
        <v>533</v>
      </c>
      <c r="I296" s="117"/>
      <c r="L296" s="27"/>
      <c r="M296" s="118"/>
      <c r="T296" s="48"/>
      <c r="AT296" s="12" t="s">
        <v>125</v>
      </c>
      <c r="AU296" s="12" t="s">
        <v>77</v>
      </c>
    </row>
    <row r="297" spans="2:65" s="1" customFormat="1" ht="16.5" customHeight="1" x14ac:dyDescent="0.2">
      <c r="B297" s="27"/>
      <c r="C297" s="102" t="s">
        <v>351</v>
      </c>
      <c r="D297" s="102" t="s">
        <v>118</v>
      </c>
      <c r="E297" s="103" t="s">
        <v>534</v>
      </c>
      <c r="F297" s="104" t="s">
        <v>535</v>
      </c>
      <c r="G297" s="105" t="s">
        <v>227</v>
      </c>
      <c r="H297" s="106">
        <v>22</v>
      </c>
      <c r="I297" s="107"/>
      <c r="J297" s="108">
        <f>ROUND(I297*H297,2)</f>
        <v>0</v>
      </c>
      <c r="K297" s="104" t="s">
        <v>19</v>
      </c>
      <c r="L297" s="27"/>
      <c r="M297" s="109" t="s">
        <v>19</v>
      </c>
      <c r="N297" s="110" t="s">
        <v>40</v>
      </c>
      <c r="P297" s="111">
        <f>O297*H297</f>
        <v>0</v>
      </c>
      <c r="Q297" s="111">
        <v>0</v>
      </c>
      <c r="R297" s="111">
        <f>Q297*H297</f>
        <v>0</v>
      </c>
      <c r="S297" s="111">
        <v>0</v>
      </c>
      <c r="T297" s="112">
        <f>S297*H297</f>
        <v>0</v>
      </c>
      <c r="AR297" s="113" t="s">
        <v>123</v>
      </c>
      <c r="AT297" s="113" t="s">
        <v>118</v>
      </c>
      <c r="AU297" s="113" t="s">
        <v>77</v>
      </c>
      <c r="AY297" s="12" t="s">
        <v>124</v>
      </c>
      <c r="BE297" s="114">
        <f>IF(N297="základní",J297,0)</f>
        <v>0</v>
      </c>
      <c r="BF297" s="114">
        <f>IF(N297="snížená",J297,0)</f>
        <v>0</v>
      </c>
      <c r="BG297" s="114">
        <f>IF(N297="zákl. přenesená",J297,0)</f>
        <v>0</v>
      </c>
      <c r="BH297" s="114">
        <f>IF(N297="sníž. přenesená",J297,0)</f>
        <v>0</v>
      </c>
      <c r="BI297" s="114">
        <f>IF(N297="nulová",J297,0)</f>
        <v>0</v>
      </c>
      <c r="BJ297" s="12" t="s">
        <v>77</v>
      </c>
      <c r="BK297" s="114">
        <f>ROUND(I297*H297,2)</f>
        <v>0</v>
      </c>
      <c r="BL297" s="12" t="s">
        <v>123</v>
      </c>
      <c r="BM297" s="113" t="s">
        <v>536</v>
      </c>
    </row>
    <row r="298" spans="2:65" s="1" customFormat="1" ht="29.25" x14ac:dyDescent="0.2">
      <c r="B298" s="27"/>
      <c r="D298" s="115" t="s">
        <v>125</v>
      </c>
      <c r="F298" s="116" t="s">
        <v>537</v>
      </c>
      <c r="I298" s="117"/>
      <c r="L298" s="27"/>
      <c r="M298" s="118"/>
      <c r="T298" s="48"/>
      <c r="AT298" s="12" t="s">
        <v>125</v>
      </c>
      <c r="AU298" s="12" t="s">
        <v>77</v>
      </c>
    </row>
    <row r="299" spans="2:65" s="1" customFormat="1" ht="24.2" customHeight="1" x14ac:dyDescent="0.2">
      <c r="B299" s="27"/>
      <c r="C299" s="102" t="s">
        <v>538</v>
      </c>
      <c r="D299" s="102" t="s">
        <v>118</v>
      </c>
      <c r="E299" s="103" t="s">
        <v>539</v>
      </c>
      <c r="F299" s="104" t="s">
        <v>540</v>
      </c>
      <c r="G299" s="105" t="s">
        <v>199</v>
      </c>
      <c r="H299" s="106">
        <v>7.26</v>
      </c>
      <c r="I299" s="107"/>
      <c r="J299" s="108">
        <f>ROUND(I299*H299,2)</f>
        <v>0</v>
      </c>
      <c r="K299" s="104" t="s">
        <v>19</v>
      </c>
      <c r="L299" s="27"/>
      <c r="M299" s="109" t="s">
        <v>19</v>
      </c>
      <c r="N299" s="110" t="s">
        <v>40</v>
      </c>
      <c r="P299" s="111">
        <f>O299*H299</f>
        <v>0</v>
      </c>
      <c r="Q299" s="111">
        <v>0</v>
      </c>
      <c r="R299" s="111">
        <f>Q299*H299</f>
        <v>0</v>
      </c>
      <c r="S299" s="111">
        <v>0</v>
      </c>
      <c r="T299" s="112">
        <f>S299*H299</f>
        <v>0</v>
      </c>
      <c r="AR299" s="113" t="s">
        <v>123</v>
      </c>
      <c r="AT299" s="113" t="s">
        <v>118</v>
      </c>
      <c r="AU299" s="113" t="s">
        <v>77</v>
      </c>
      <c r="AY299" s="12" t="s">
        <v>124</v>
      </c>
      <c r="BE299" s="114">
        <f>IF(N299="základní",J299,0)</f>
        <v>0</v>
      </c>
      <c r="BF299" s="114">
        <f>IF(N299="snížená",J299,0)</f>
        <v>0</v>
      </c>
      <c r="BG299" s="114">
        <f>IF(N299="zákl. přenesená",J299,0)</f>
        <v>0</v>
      </c>
      <c r="BH299" s="114">
        <f>IF(N299="sníž. přenesená",J299,0)</f>
        <v>0</v>
      </c>
      <c r="BI299" s="114">
        <f>IF(N299="nulová",J299,0)</f>
        <v>0</v>
      </c>
      <c r="BJ299" s="12" t="s">
        <v>77</v>
      </c>
      <c r="BK299" s="114">
        <f>ROUND(I299*H299,2)</f>
        <v>0</v>
      </c>
      <c r="BL299" s="12" t="s">
        <v>123</v>
      </c>
      <c r="BM299" s="113" t="s">
        <v>541</v>
      </c>
    </row>
    <row r="300" spans="2:65" s="1" customFormat="1" ht="19.5" x14ac:dyDescent="0.2">
      <c r="B300" s="27"/>
      <c r="D300" s="115" t="s">
        <v>125</v>
      </c>
      <c r="F300" s="116" t="s">
        <v>542</v>
      </c>
      <c r="I300" s="117"/>
      <c r="L300" s="27"/>
      <c r="M300" s="118"/>
      <c r="T300" s="48"/>
      <c r="AT300" s="12" t="s">
        <v>125</v>
      </c>
      <c r="AU300" s="12" t="s">
        <v>77</v>
      </c>
    </row>
    <row r="301" spans="2:65" s="1" customFormat="1" ht="16.5" customHeight="1" x14ac:dyDescent="0.2">
      <c r="B301" s="27"/>
      <c r="C301" s="102" t="s">
        <v>354</v>
      </c>
      <c r="D301" s="102" t="s">
        <v>118</v>
      </c>
      <c r="E301" s="103" t="s">
        <v>235</v>
      </c>
      <c r="F301" s="104" t="s">
        <v>236</v>
      </c>
      <c r="G301" s="105" t="s">
        <v>227</v>
      </c>
      <c r="H301" s="106">
        <v>16</v>
      </c>
      <c r="I301" s="107"/>
      <c r="J301" s="108">
        <f>ROUND(I301*H301,2)</f>
        <v>0</v>
      </c>
      <c r="K301" s="104" t="s">
        <v>19</v>
      </c>
      <c r="L301" s="27"/>
      <c r="M301" s="109" t="s">
        <v>19</v>
      </c>
      <c r="N301" s="110" t="s">
        <v>40</v>
      </c>
      <c r="P301" s="111">
        <f>O301*H301</f>
        <v>0</v>
      </c>
      <c r="Q301" s="111">
        <v>0</v>
      </c>
      <c r="R301" s="111">
        <f>Q301*H301</f>
        <v>0</v>
      </c>
      <c r="S301" s="111">
        <v>0</v>
      </c>
      <c r="T301" s="112">
        <f>S301*H301</f>
        <v>0</v>
      </c>
      <c r="AR301" s="113" t="s">
        <v>123</v>
      </c>
      <c r="AT301" s="113" t="s">
        <v>118</v>
      </c>
      <c r="AU301" s="113" t="s">
        <v>77</v>
      </c>
      <c r="AY301" s="12" t="s">
        <v>124</v>
      </c>
      <c r="BE301" s="114">
        <f>IF(N301="základní",J301,0)</f>
        <v>0</v>
      </c>
      <c r="BF301" s="114">
        <f>IF(N301="snížená",J301,0)</f>
        <v>0</v>
      </c>
      <c r="BG301" s="114">
        <f>IF(N301="zákl. přenesená",J301,0)</f>
        <v>0</v>
      </c>
      <c r="BH301" s="114">
        <f>IF(N301="sníž. přenesená",J301,0)</f>
        <v>0</v>
      </c>
      <c r="BI301" s="114">
        <f>IF(N301="nulová",J301,0)</f>
        <v>0</v>
      </c>
      <c r="BJ301" s="12" t="s">
        <v>77</v>
      </c>
      <c r="BK301" s="114">
        <f>ROUND(I301*H301,2)</f>
        <v>0</v>
      </c>
      <c r="BL301" s="12" t="s">
        <v>123</v>
      </c>
      <c r="BM301" s="113" t="s">
        <v>543</v>
      </c>
    </row>
    <row r="302" spans="2:65" s="1" customFormat="1" ht="19.5" x14ac:dyDescent="0.2">
      <c r="B302" s="27"/>
      <c r="D302" s="115" t="s">
        <v>125</v>
      </c>
      <c r="F302" s="116" t="s">
        <v>544</v>
      </c>
      <c r="I302" s="117"/>
      <c r="L302" s="27"/>
      <c r="M302" s="118"/>
      <c r="T302" s="48"/>
      <c r="AT302" s="12" t="s">
        <v>125</v>
      </c>
      <c r="AU302" s="12" t="s">
        <v>77</v>
      </c>
    </row>
    <row r="303" spans="2:65" s="10" customFormat="1" ht="25.9" customHeight="1" x14ac:dyDescent="0.2">
      <c r="B303" s="126"/>
      <c r="D303" s="127" t="s">
        <v>68</v>
      </c>
      <c r="E303" s="128" t="s">
        <v>545</v>
      </c>
      <c r="F303" s="128" t="s">
        <v>546</v>
      </c>
      <c r="I303" s="129"/>
      <c r="J303" s="130">
        <f>BK303</f>
        <v>0</v>
      </c>
      <c r="L303" s="126"/>
      <c r="M303" s="131"/>
      <c r="P303" s="132">
        <f>SUM(P304:P335)</f>
        <v>0</v>
      </c>
      <c r="R303" s="132">
        <f>SUM(R304:R335)</f>
        <v>0</v>
      </c>
      <c r="T303" s="133">
        <f>SUM(T304:T335)</f>
        <v>0</v>
      </c>
      <c r="AR303" s="127" t="s">
        <v>77</v>
      </c>
      <c r="AT303" s="134" t="s">
        <v>68</v>
      </c>
      <c r="AU303" s="134" t="s">
        <v>69</v>
      </c>
      <c r="AY303" s="127" t="s">
        <v>124</v>
      </c>
      <c r="BK303" s="135">
        <f>SUM(BK304:BK335)</f>
        <v>0</v>
      </c>
    </row>
    <row r="304" spans="2:65" s="1" customFormat="1" ht="16.5" customHeight="1" x14ac:dyDescent="0.2">
      <c r="B304" s="27"/>
      <c r="C304" s="102" t="s">
        <v>547</v>
      </c>
      <c r="D304" s="102" t="s">
        <v>118</v>
      </c>
      <c r="E304" s="103" t="s">
        <v>485</v>
      </c>
      <c r="F304" s="104" t="s">
        <v>486</v>
      </c>
      <c r="G304" s="105" t="s">
        <v>227</v>
      </c>
      <c r="H304" s="106">
        <v>16</v>
      </c>
      <c r="I304" s="107"/>
      <c r="J304" s="108">
        <f>ROUND(I304*H304,2)</f>
        <v>0</v>
      </c>
      <c r="K304" s="104" t="s">
        <v>19</v>
      </c>
      <c r="L304" s="27"/>
      <c r="M304" s="109" t="s">
        <v>19</v>
      </c>
      <c r="N304" s="110" t="s">
        <v>40</v>
      </c>
      <c r="P304" s="111">
        <f>O304*H304</f>
        <v>0</v>
      </c>
      <c r="Q304" s="111">
        <v>0</v>
      </c>
      <c r="R304" s="111">
        <f>Q304*H304</f>
        <v>0</v>
      </c>
      <c r="S304" s="111">
        <v>0</v>
      </c>
      <c r="T304" s="112">
        <f>S304*H304</f>
        <v>0</v>
      </c>
      <c r="AR304" s="113" t="s">
        <v>123</v>
      </c>
      <c r="AT304" s="113" t="s">
        <v>118</v>
      </c>
      <c r="AU304" s="113" t="s">
        <v>77</v>
      </c>
      <c r="AY304" s="12" t="s">
        <v>124</v>
      </c>
      <c r="BE304" s="114">
        <f>IF(N304="základní",J304,0)</f>
        <v>0</v>
      </c>
      <c r="BF304" s="114">
        <f>IF(N304="snížená",J304,0)</f>
        <v>0</v>
      </c>
      <c r="BG304" s="114">
        <f>IF(N304="zákl. přenesená",J304,0)</f>
        <v>0</v>
      </c>
      <c r="BH304" s="114">
        <f>IF(N304="sníž. přenesená",J304,0)</f>
        <v>0</v>
      </c>
      <c r="BI304" s="114">
        <f>IF(N304="nulová",J304,0)</f>
        <v>0</v>
      </c>
      <c r="BJ304" s="12" t="s">
        <v>77</v>
      </c>
      <c r="BK304" s="114">
        <f>ROUND(I304*H304,2)</f>
        <v>0</v>
      </c>
      <c r="BL304" s="12" t="s">
        <v>123</v>
      </c>
      <c r="BM304" s="113" t="s">
        <v>548</v>
      </c>
    </row>
    <row r="305" spans="2:65" s="1" customFormat="1" ht="29.25" x14ac:dyDescent="0.2">
      <c r="B305" s="27"/>
      <c r="D305" s="115" t="s">
        <v>125</v>
      </c>
      <c r="F305" s="116" t="s">
        <v>488</v>
      </c>
      <c r="I305" s="117"/>
      <c r="L305" s="27"/>
      <c r="M305" s="118"/>
      <c r="T305" s="48"/>
      <c r="AT305" s="12" t="s">
        <v>125</v>
      </c>
      <c r="AU305" s="12" t="s">
        <v>77</v>
      </c>
    </row>
    <row r="306" spans="2:65" s="1" customFormat="1" ht="16.5" customHeight="1" x14ac:dyDescent="0.2">
      <c r="B306" s="27"/>
      <c r="C306" s="102" t="s">
        <v>356</v>
      </c>
      <c r="D306" s="102" t="s">
        <v>118</v>
      </c>
      <c r="E306" s="103" t="s">
        <v>549</v>
      </c>
      <c r="F306" s="104" t="s">
        <v>550</v>
      </c>
      <c r="G306" s="105" t="s">
        <v>189</v>
      </c>
      <c r="H306" s="106">
        <v>4</v>
      </c>
      <c r="I306" s="107"/>
      <c r="J306" s="108">
        <f>ROUND(I306*H306,2)</f>
        <v>0</v>
      </c>
      <c r="K306" s="104" t="s">
        <v>19</v>
      </c>
      <c r="L306" s="27"/>
      <c r="M306" s="109" t="s">
        <v>19</v>
      </c>
      <c r="N306" s="110" t="s">
        <v>40</v>
      </c>
      <c r="P306" s="111">
        <f>O306*H306</f>
        <v>0</v>
      </c>
      <c r="Q306" s="111">
        <v>0</v>
      </c>
      <c r="R306" s="111">
        <f>Q306*H306</f>
        <v>0</v>
      </c>
      <c r="S306" s="111">
        <v>0</v>
      </c>
      <c r="T306" s="112">
        <f>S306*H306</f>
        <v>0</v>
      </c>
      <c r="AR306" s="113" t="s">
        <v>123</v>
      </c>
      <c r="AT306" s="113" t="s">
        <v>118</v>
      </c>
      <c r="AU306" s="113" t="s">
        <v>77</v>
      </c>
      <c r="AY306" s="12" t="s">
        <v>124</v>
      </c>
      <c r="BE306" s="114">
        <f>IF(N306="základní",J306,0)</f>
        <v>0</v>
      </c>
      <c r="BF306" s="114">
        <f>IF(N306="snížená",J306,0)</f>
        <v>0</v>
      </c>
      <c r="BG306" s="114">
        <f>IF(N306="zákl. přenesená",J306,0)</f>
        <v>0</v>
      </c>
      <c r="BH306" s="114">
        <f>IF(N306="sníž. přenesená",J306,0)</f>
        <v>0</v>
      </c>
      <c r="BI306" s="114">
        <f>IF(N306="nulová",J306,0)</f>
        <v>0</v>
      </c>
      <c r="BJ306" s="12" t="s">
        <v>77</v>
      </c>
      <c r="BK306" s="114">
        <f>ROUND(I306*H306,2)</f>
        <v>0</v>
      </c>
      <c r="BL306" s="12" t="s">
        <v>123</v>
      </c>
      <c r="BM306" s="113" t="s">
        <v>551</v>
      </c>
    </row>
    <row r="307" spans="2:65" s="1" customFormat="1" ht="19.5" x14ac:dyDescent="0.2">
      <c r="B307" s="27"/>
      <c r="D307" s="115" t="s">
        <v>125</v>
      </c>
      <c r="F307" s="116" t="s">
        <v>492</v>
      </c>
      <c r="I307" s="117"/>
      <c r="L307" s="27"/>
      <c r="M307" s="118"/>
      <c r="T307" s="48"/>
      <c r="AT307" s="12" t="s">
        <v>125</v>
      </c>
      <c r="AU307" s="12" t="s">
        <v>77</v>
      </c>
    </row>
    <row r="308" spans="2:65" s="1" customFormat="1" ht="16.5" customHeight="1" x14ac:dyDescent="0.2">
      <c r="B308" s="27"/>
      <c r="C308" s="102" t="s">
        <v>552</v>
      </c>
      <c r="D308" s="102" t="s">
        <v>118</v>
      </c>
      <c r="E308" s="103" t="s">
        <v>494</v>
      </c>
      <c r="F308" s="104" t="s">
        <v>495</v>
      </c>
      <c r="G308" s="105" t="s">
        <v>189</v>
      </c>
      <c r="H308" s="106">
        <v>16</v>
      </c>
      <c r="I308" s="107"/>
      <c r="J308" s="108">
        <f>ROUND(I308*H308,2)</f>
        <v>0</v>
      </c>
      <c r="K308" s="104" t="s">
        <v>19</v>
      </c>
      <c r="L308" s="27"/>
      <c r="M308" s="109" t="s">
        <v>19</v>
      </c>
      <c r="N308" s="110" t="s">
        <v>40</v>
      </c>
      <c r="P308" s="111">
        <f>O308*H308</f>
        <v>0</v>
      </c>
      <c r="Q308" s="111">
        <v>0</v>
      </c>
      <c r="R308" s="111">
        <f>Q308*H308</f>
        <v>0</v>
      </c>
      <c r="S308" s="111">
        <v>0</v>
      </c>
      <c r="T308" s="112">
        <f>S308*H308</f>
        <v>0</v>
      </c>
      <c r="AR308" s="113" t="s">
        <v>123</v>
      </c>
      <c r="AT308" s="113" t="s">
        <v>118</v>
      </c>
      <c r="AU308" s="113" t="s">
        <v>77</v>
      </c>
      <c r="AY308" s="12" t="s">
        <v>124</v>
      </c>
      <c r="BE308" s="114">
        <f>IF(N308="základní",J308,0)</f>
        <v>0</v>
      </c>
      <c r="BF308" s="114">
        <f>IF(N308="snížená",J308,0)</f>
        <v>0</v>
      </c>
      <c r="BG308" s="114">
        <f>IF(N308="zákl. přenesená",J308,0)</f>
        <v>0</v>
      </c>
      <c r="BH308" s="114">
        <f>IF(N308="sníž. přenesená",J308,0)</f>
        <v>0</v>
      </c>
      <c r="BI308" s="114">
        <f>IF(N308="nulová",J308,0)</f>
        <v>0</v>
      </c>
      <c r="BJ308" s="12" t="s">
        <v>77</v>
      </c>
      <c r="BK308" s="114">
        <f>ROUND(I308*H308,2)</f>
        <v>0</v>
      </c>
      <c r="BL308" s="12" t="s">
        <v>123</v>
      </c>
      <c r="BM308" s="113" t="s">
        <v>553</v>
      </c>
    </row>
    <row r="309" spans="2:65" s="1" customFormat="1" ht="19.5" x14ac:dyDescent="0.2">
      <c r="B309" s="27"/>
      <c r="D309" s="115" t="s">
        <v>125</v>
      </c>
      <c r="F309" s="116" t="s">
        <v>554</v>
      </c>
      <c r="I309" s="117"/>
      <c r="L309" s="27"/>
      <c r="M309" s="118"/>
      <c r="T309" s="48"/>
      <c r="AT309" s="12" t="s">
        <v>125</v>
      </c>
      <c r="AU309" s="12" t="s">
        <v>77</v>
      </c>
    </row>
    <row r="310" spans="2:65" s="1" customFormat="1" ht="16.5" customHeight="1" x14ac:dyDescent="0.2">
      <c r="B310" s="27"/>
      <c r="C310" s="102" t="s">
        <v>359</v>
      </c>
      <c r="D310" s="102" t="s">
        <v>118</v>
      </c>
      <c r="E310" s="103" t="s">
        <v>498</v>
      </c>
      <c r="F310" s="104" t="s">
        <v>499</v>
      </c>
      <c r="G310" s="105" t="s">
        <v>121</v>
      </c>
      <c r="H310" s="106">
        <v>2</v>
      </c>
      <c r="I310" s="107"/>
      <c r="J310" s="108">
        <f>ROUND(I310*H310,2)</f>
        <v>0</v>
      </c>
      <c r="K310" s="104" t="s">
        <v>19</v>
      </c>
      <c r="L310" s="27"/>
      <c r="M310" s="109" t="s">
        <v>19</v>
      </c>
      <c r="N310" s="110" t="s">
        <v>40</v>
      </c>
      <c r="P310" s="111">
        <f>O310*H310</f>
        <v>0</v>
      </c>
      <c r="Q310" s="111">
        <v>0</v>
      </c>
      <c r="R310" s="111">
        <f>Q310*H310</f>
        <v>0</v>
      </c>
      <c r="S310" s="111">
        <v>0</v>
      </c>
      <c r="T310" s="112">
        <f>S310*H310</f>
        <v>0</v>
      </c>
      <c r="AR310" s="113" t="s">
        <v>123</v>
      </c>
      <c r="AT310" s="113" t="s">
        <v>118</v>
      </c>
      <c r="AU310" s="113" t="s">
        <v>77</v>
      </c>
      <c r="AY310" s="12" t="s">
        <v>124</v>
      </c>
      <c r="BE310" s="114">
        <f>IF(N310="základní",J310,0)</f>
        <v>0</v>
      </c>
      <c r="BF310" s="114">
        <f>IF(N310="snížená",J310,0)</f>
        <v>0</v>
      </c>
      <c r="BG310" s="114">
        <f>IF(N310="zákl. přenesená",J310,0)</f>
        <v>0</v>
      </c>
      <c r="BH310" s="114">
        <f>IF(N310="sníž. přenesená",J310,0)</f>
        <v>0</v>
      </c>
      <c r="BI310" s="114">
        <f>IF(N310="nulová",J310,0)</f>
        <v>0</v>
      </c>
      <c r="BJ310" s="12" t="s">
        <v>77</v>
      </c>
      <c r="BK310" s="114">
        <f>ROUND(I310*H310,2)</f>
        <v>0</v>
      </c>
      <c r="BL310" s="12" t="s">
        <v>123</v>
      </c>
      <c r="BM310" s="113" t="s">
        <v>555</v>
      </c>
    </row>
    <row r="311" spans="2:65" s="1" customFormat="1" ht="19.5" x14ac:dyDescent="0.2">
      <c r="B311" s="27"/>
      <c r="D311" s="115" t="s">
        <v>125</v>
      </c>
      <c r="F311" s="116" t="s">
        <v>501</v>
      </c>
      <c r="I311" s="117"/>
      <c r="L311" s="27"/>
      <c r="M311" s="118"/>
      <c r="T311" s="48"/>
      <c r="AT311" s="12" t="s">
        <v>125</v>
      </c>
      <c r="AU311" s="12" t="s">
        <v>77</v>
      </c>
    </row>
    <row r="312" spans="2:65" s="1" customFormat="1" ht="24.2" customHeight="1" x14ac:dyDescent="0.2">
      <c r="B312" s="27"/>
      <c r="C312" s="102" t="s">
        <v>556</v>
      </c>
      <c r="D312" s="102" t="s">
        <v>118</v>
      </c>
      <c r="E312" s="103" t="s">
        <v>243</v>
      </c>
      <c r="F312" s="104" t="s">
        <v>244</v>
      </c>
      <c r="G312" s="105" t="s">
        <v>199</v>
      </c>
      <c r="H312" s="106">
        <v>8.1440000000000001</v>
      </c>
      <c r="I312" s="107"/>
      <c r="J312" s="108">
        <f>ROUND(I312*H312,2)</f>
        <v>0</v>
      </c>
      <c r="K312" s="104" t="s">
        <v>19</v>
      </c>
      <c r="L312" s="27"/>
      <c r="M312" s="109" t="s">
        <v>19</v>
      </c>
      <c r="N312" s="110" t="s">
        <v>40</v>
      </c>
      <c r="P312" s="111">
        <f>O312*H312</f>
        <v>0</v>
      </c>
      <c r="Q312" s="111">
        <v>0</v>
      </c>
      <c r="R312" s="111">
        <f>Q312*H312</f>
        <v>0</v>
      </c>
      <c r="S312" s="111">
        <v>0</v>
      </c>
      <c r="T312" s="112">
        <f>S312*H312</f>
        <v>0</v>
      </c>
      <c r="AR312" s="113" t="s">
        <v>123</v>
      </c>
      <c r="AT312" s="113" t="s">
        <v>118</v>
      </c>
      <c r="AU312" s="113" t="s">
        <v>77</v>
      </c>
      <c r="AY312" s="12" t="s">
        <v>124</v>
      </c>
      <c r="BE312" s="114">
        <f>IF(N312="základní",J312,0)</f>
        <v>0</v>
      </c>
      <c r="BF312" s="114">
        <f>IF(N312="snížená",J312,0)</f>
        <v>0</v>
      </c>
      <c r="BG312" s="114">
        <f>IF(N312="zákl. přenesená",J312,0)</f>
        <v>0</v>
      </c>
      <c r="BH312" s="114">
        <f>IF(N312="sníž. přenesená",J312,0)</f>
        <v>0</v>
      </c>
      <c r="BI312" s="114">
        <f>IF(N312="nulová",J312,0)</f>
        <v>0</v>
      </c>
      <c r="BJ312" s="12" t="s">
        <v>77</v>
      </c>
      <c r="BK312" s="114">
        <f>ROUND(I312*H312,2)</f>
        <v>0</v>
      </c>
      <c r="BL312" s="12" t="s">
        <v>123</v>
      </c>
      <c r="BM312" s="113" t="s">
        <v>557</v>
      </c>
    </row>
    <row r="313" spans="2:65" s="1" customFormat="1" ht="19.5" x14ac:dyDescent="0.2">
      <c r="B313" s="27"/>
      <c r="D313" s="115" t="s">
        <v>125</v>
      </c>
      <c r="F313" s="116" t="s">
        <v>558</v>
      </c>
      <c r="I313" s="117"/>
      <c r="L313" s="27"/>
      <c r="M313" s="118"/>
      <c r="T313" s="48"/>
      <c r="AT313" s="12" t="s">
        <v>125</v>
      </c>
      <c r="AU313" s="12" t="s">
        <v>77</v>
      </c>
    </row>
    <row r="314" spans="2:65" s="1" customFormat="1" ht="16.5" customHeight="1" x14ac:dyDescent="0.2">
      <c r="B314" s="27"/>
      <c r="C314" s="102" t="s">
        <v>361</v>
      </c>
      <c r="D314" s="102" t="s">
        <v>118</v>
      </c>
      <c r="E314" s="103" t="s">
        <v>505</v>
      </c>
      <c r="F314" s="104" t="s">
        <v>506</v>
      </c>
      <c r="G314" s="105" t="s">
        <v>199</v>
      </c>
      <c r="H314" s="106">
        <v>8.1440000000000001</v>
      </c>
      <c r="I314" s="107"/>
      <c r="J314" s="108">
        <f>ROUND(I314*H314,2)</f>
        <v>0</v>
      </c>
      <c r="K314" s="104" t="s">
        <v>19</v>
      </c>
      <c r="L314" s="27"/>
      <c r="M314" s="109" t="s">
        <v>19</v>
      </c>
      <c r="N314" s="110" t="s">
        <v>40</v>
      </c>
      <c r="P314" s="111">
        <f>O314*H314</f>
        <v>0</v>
      </c>
      <c r="Q314" s="111">
        <v>0</v>
      </c>
      <c r="R314" s="111">
        <f>Q314*H314</f>
        <v>0</v>
      </c>
      <c r="S314" s="111">
        <v>0</v>
      </c>
      <c r="T314" s="112">
        <f>S314*H314</f>
        <v>0</v>
      </c>
      <c r="AR314" s="113" t="s">
        <v>123</v>
      </c>
      <c r="AT314" s="113" t="s">
        <v>118</v>
      </c>
      <c r="AU314" s="113" t="s">
        <v>77</v>
      </c>
      <c r="AY314" s="12" t="s">
        <v>124</v>
      </c>
      <c r="BE314" s="114">
        <f>IF(N314="základní",J314,0)</f>
        <v>0</v>
      </c>
      <c r="BF314" s="114">
        <f>IF(N314="snížená",J314,0)</f>
        <v>0</v>
      </c>
      <c r="BG314" s="114">
        <f>IF(N314="zákl. přenesená",J314,0)</f>
        <v>0</v>
      </c>
      <c r="BH314" s="114">
        <f>IF(N314="sníž. přenesená",J314,0)</f>
        <v>0</v>
      </c>
      <c r="BI314" s="114">
        <f>IF(N314="nulová",J314,0)</f>
        <v>0</v>
      </c>
      <c r="BJ314" s="12" t="s">
        <v>77</v>
      </c>
      <c r="BK314" s="114">
        <f>ROUND(I314*H314,2)</f>
        <v>0</v>
      </c>
      <c r="BL314" s="12" t="s">
        <v>123</v>
      </c>
      <c r="BM314" s="113" t="s">
        <v>559</v>
      </c>
    </row>
    <row r="315" spans="2:65" s="1" customFormat="1" ht="19.5" x14ac:dyDescent="0.2">
      <c r="B315" s="27"/>
      <c r="D315" s="115" t="s">
        <v>125</v>
      </c>
      <c r="F315" s="116" t="s">
        <v>558</v>
      </c>
      <c r="I315" s="117"/>
      <c r="L315" s="27"/>
      <c r="M315" s="118"/>
      <c r="T315" s="48"/>
      <c r="AT315" s="12" t="s">
        <v>125</v>
      </c>
      <c r="AU315" s="12" t="s">
        <v>77</v>
      </c>
    </row>
    <row r="316" spans="2:65" s="1" customFormat="1" ht="16.5" customHeight="1" x14ac:dyDescent="0.2">
      <c r="B316" s="27"/>
      <c r="C316" s="102" t="s">
        <v>560</v>
      </c>
      <c r="D316" s="102" t="s">
        <v>118</v>
      </c>
      <c r="E316" s="103" t="s">
        <v>289</v>
      </c>
      <c r="F316" s="104" t="s">
        <v>290</v>
      </c>
      <c r="G316" s="105" t="s">
        <v>121</v>
      </c>
      <c r="H316" s="106">
        <v>40</v>
      </c>
      <c r="I316" s="107"/>
      <c r="J316" s="108">
        <f>ROUND(I316*H316,2)</f>
        <v>0</v>
      </c>
      <c r="K316" s="104" t="s">
        <v>19</v>
      </c>
      <c r="L316" s="27"/>
      <c r="M316" s="109" t="s">
        <v>19</v>
      </c>
      <c r="N316" s="110" t="s">
        <v>40</v>
      </c>
      <c r="P316" s="111">
        <f>O316*H316</f>
        <v>0</v>
      </c>
      <c r="Q316" s="111">
        <v>0</v>
      </c>
      <c r="R316" s="111">
        <f>Q316*H316</f>
        <v>0</v>
      </c>
      <c r="S316" s="111">
        <v>0</v>
      </c>
      <c r="T316" s="112">
        <f>S316*H316</f>
        <v>0</v>
      </c>
      <c r="AR316" s="113" t="s">
        <v>123</v>
      </c>
      <c r="AT316" s="113" t="s">
        <v>118</v>
      </c>
      <c r="AU316" s="113" t="s">
        <v>77</v>
      </c>
      <c r="AY316" s="12" t="s">
        <v>124</v>
      </c>
      <c r="BE316" s="114">
        <f>IF(N316="základní",J316,0)</f>
        <v>0</v>
      </c>
      <c r="BF316" s="114">
        <f>IF(N316="snížená",J316,0)</f>
        <v>0</v>
      </c>
      <c r="BG316" s="114">
        <f>IF(N316="zákl. přenesená",J316,0)</f>
        <v>0</v>
      </c>
      <c r="BH316" s="114">
        <f>IF(N316="sníž. přenesená",J316,0)</f>
        <v>0</v>
      </c>
      <c r="BI316" s="114">
        <f>IF(N316="nulová",J316,0)</f>
        <v>0</v>
      </c>
      <c r="BJ316" s="12" t="s">
        <v>77</v>
      </c>
      <c r="BK316" s="114">
        <f>ROUND(I316*H316,2)</f>
        <v>0</v>
      </c>
      <c r="BL316" s="12" t="s">
        <v>123</v>
      </c>
      <c r="BM316" s="113" t="s">
        <v>561</v>
      </c>
    </row>
    <row r="317" spans="2:65" s="1" customFormat="1" ht="19.5" x14ac:dyDescent="0.2">
      <c r="B317" s="27"/>
      <c r="D317" s="115" t="s">
        <v>125</v>
      </c>
      <c r="F317" s="116" t="s">
        <v>510</v>
      </c>
      <c r="I317" s="117"/>
      <c r="L317" s="27"/>
      <c r="M317" s="118"/>
      <c r="T317" s="48"/>
      <c r="AT317" s="12" t="s">
        <v>125</v>
      </c>
      <c r="AU317" s="12" t="s">
        <v>77</v>
      </c>
    </row>
    <row r="318" spans="2:65" s="1" customFormat="1" ht="16.5" customHeight="1" x14ac:dyDescent="0.2">
      <c r="B318" s="27"/>
      <c r="C318" s="102" t="s">
        <v>364</v>
      </c>
      <c r="D318" s="102" t="s">
        <v>118</v>
      </c>
      <c r="E318" s="103" t="s">
        <v>511</v>
      </c>
      <c r="F318" s="104" t="s">
        <v>512</v>
      </c>
      <c r="G318" s="105" t="s">
        <v>189</v>
      </c>
      <c r="H318" s="106">
        <v>10</v>
      </c>
      <c r="I318" s="107"/>
      <c r="J318" s="108">
        <f>ROUND(I318*H318,2)</f>
        <v>0</v>
      </c>
      <c r="K318" s="104" t="s">
        <v>19</v>
      </c>
      <c r="L318" s="27"/>
      <c r="M318" s="109" t="s">
        <v>19</v>
      </c>
      <c r="N318" s="110" t="s">
        <v>40</v>
      </c>
      <c r="P318" s="111">
        <f>O318*H318</f>
        <v>0</v>
      </c>
      <c r="Q318" s="111">
        <v>0</v>
      </c>
      <c r="R318" s="111">
        <f>Q318*H318</f>
        <v>0</v>
      </c>
      <c r="S318" s="111">
        <v>0</v>
      </c>
      <c r="T318" s="112">
        <f>S318*H318</f>
        <v>0</v>
      </c>
      <c r="AR318" s="113" t="s">
        <v>123</v>
      </c>
      <c r="AT318" s="113" t="s">
        <v>118</v>
      </c>
      <c r="AU318" s="113" t="s">
        <v>77</v>
      </c>
      <c r="AY318" s="12" t="s">
        <v>124</v>
      </c>
      <c r="BE318" s="114">
        <f>IF(N318="základní",J318,0)</f>
        <v>0</v>
      </c>
      <c r="BF318" s="114">
        <f>IF(N318="snížená",J318,0)</f>
        <v>0</v>
      </c>
      <c r="BG318" s="114">
        <f>IF(N318="zákl. přenesená",J318,0)</f>
        <v>0</v>
      </c>
      <c r="BH318" s="114">
        <f>IF(N318="sníž. přenesená",J318,0)</f>
        <v>0</v>
      </c>
      <c r="BI318" s="114">
        <f>IF(N318="nulová",J318,0)</f>
        <v>0</v>
      </c>
      <c r="BJ318" s="12" t="s">
        <v>77</v>
      </c>
      <c r="BK318" s="114">
        <f>ROUND(I318*H318,2)</f>
        <v>0</v>
      </c>
      <c r="BL318" s="12" t="s">
        <v>123</v>
      </c>
      <c r="BM318" s="113" t="s">
        <v>562</v>
      </c>
    </row>
    <row r="319" spans="2:65" s="1" customFormat="1" ht="19.5" x14ac:dyDescent="0.2">
      <c r="B319" s="27"/>
      <c r="D319" s="115" t="s">
        <v>125</v>
      </c>
      <c r="F319" s="116" t="s">
        <v>514</v>
      </c>
      <c r="I319" s="117"/>
      <c r="L319" s="27"/>
      <c r="M319" s="118"/>
      <c r="T319" s="48"/>
      <c r="AT319" s="12" t="s">
        <v>125</v>
      </c>
      <c r="AU319" s="12" t="s">
        <v>77</v>
      </c>
    </row>
    <row r="320" spans="2:65" s="1" customFormat="1" ht="16.5" customHeight="1" x14ac:dyDescent="0.2">
      <c r="B320" s="27"/>
      <c r="C320" s="102" t="s">
        <v>563</v>
      </c>
      <c r="D320" s="102" t="s">
        <v>118</v>
      </c>
      <c r="E320" s="103" t="s">
        <v>516</v>
      </c>
      <c r="F320" s="104" t="s">
        <v>517</v>
      </c>
      <c r="G320" s="105" t="s">
        <v>121</v>
      </c>
      <c r="H320" s="106">
        <v>2</v>
      </c>
      <c r="I320" s="107"/>
      <c r="J320" s="108">
        <f>ROUND(I320*H320,2)</f>
        <v>0</v>
      </c>
      <c r="K320" s="104" t="s">
        <v>19</v>
      </c>
      <c r="L320" s="27"/>
      <c r="M320" s="109" t="s">
        <v>19</v>
      </c>
      <c r="N320" s="110" t="s">
        <v>40</v>
      </c>
      <c r="P320" s="111">
        <f>O320*H320</f>
        <v>0</v>
      </c>
      <c r="Q320" s="111">
        <v>0</v>
      </c>
      <c r="R320" s="111">
        <f>Q320*H320</f>
        <v>0</v>
      </c>
      <c r="S320" s="111">
        <v>0</v>
      </c>
      <c r="T320" s="112">
        <f>S320*H320</f>
        <v>0</v>
      </c>
      <c r="AR320" s="113" t="s">
        <v>123</v>
      </c>
      <c r="AT320" s="113" t="s">
        <v>118</v>
      </c>
      <c r="AU320" s="113" t="s">
        <v>77</v>
      </c>
      <c r="AY320" s="12" t="s">
        <v>124</v>
      </c>
      <c r="BE320" s="114">
        <f>IF(N320="základní",J320,0)</f>
        <v>0</v>
      </c>
      <c r="BF320" s="114">
        <f>IF(N320="snížená",J320,0)</f>
        <v>0</v>
      </c>
      <c r="BG320" s="114">
        <f>IF(N320="zákl. přenesená",J320,0)</f>
        <v>0</v>
      </c>
      <c r="BH320" s="114">
        <f>IF(N320="sníž. přenesená",J320,0)</f>
        <v>0</v>
      </c>
      <c r="BI320" s="114">
        <f>IF(N320="nulová",J320,0)</f>
        <v>0</v>
      </c>
      <c r="BJ320" s="12" t="s">
        <v>77</v>
      </c>
      <c r="BK320" s="114">
        <f>ROUND(I320*H320,2)</f>
        <v>0</v>
      </c>
      <c r="BL320" s="12" t="s">
        <v>123</v>
      </c>
      <c r="BM320" s="113" t="s">
        <v>564</v>
      </c>
    </row>
    <row r="321" spans="2:65" s="1" customFormat="1" ht="19.5" x14ac:dyDescent="0.2">
      <c r="B321" s="27"/>
      <c r="D321" s="115" t="s">
        <v>125</v>
      </c>
      <c r="F321" s="116" t="s">
        <v>501</v>
      </c>
      <c r="I321" s="117"/>
      <c r="L321" s="27"/>
      <c r="M321" s="118"/>
      <c r="T321" s="48"/>
      <c r="AT321" s="12" t="s">
        <v>125</v>
      </c>
      <c r="AU321" s="12" t="s">
        <v>77</v>
      </c>
    </row>
    <row r="322" spans="2:65" s="1" customFormat="1" ht="16.5" customHeight="1" x14ac:dyDescent="0.2">
      <c r="B322" s="27"/>
      <c r="C322" s="136" t="s">
        <v>366</v>
      </c>
      <c r="D322" s="136" t="s">
        <v>159</v>
      </c>
      <c r="E322" s="137" t="s">
        <v>519</v>
      </c>
      <c r="F322" s="138" t="s">
        <v>520</v>
      </c>
      <c r="G322" s="139" t="s">
        <v>121</v>
      </c>
      <c r="H322" s="140">
        <v>40</v>
      </c>
      <c r="I322" s="141"/>
      <c r="J322" s="142">
        <f>ROUND(I322*H322,2)</f>
        <v>0</v>
      </c>
      <c r="K322" s="138" t="s">
        <v>19</v>
      </c>
      <c r="L322" s="143"/>
      <c r="M322" s="144" t="s">
        <v>19</v>
      </c>
      <c r="N322" s="145" t="s">
        <v>40</v>
      </c>
      <c r="P322" s="111">
        <f>O322*H322</f>
        <v>0</v>
      </c>
      <c r="Q322" s="111">
        <v>0</v>
      </c>
      <c r="R322" s="111">
        <f>Q322*H322</f>
        <v>0</v>
      </c>
      <c r="S322" s="111">
        <v>0</v>
      </c>
      <c r="T322" s="112">
        <f>S322*H322</f>
        <v>0</v>
      </c>
      <c r="AR322" s="113" t="s">
        <v>162</v>
      </c>
      <c r="AT322" s="113" t="s">
        <v>159</v>
      </c>
      <c r="AU322" s="113" t="s">
        <v>77</v>
      </c>
      <c r="AY322" s="12" t="s">
        <v>124</v>
      </c>
      <c r="BE322" s="114">
        <f>IF(N322="základní",J322,0)</f>
        <v>0</v>
      </c>
      <c r="BF322" s="114">
        <f>IF(N322="snížená",J322,0)</f>
        <v>0</v>
      </c>
      <c r="BG322" s="114">
        <f>IF(N322="zákl. přenesená",J322,0)</f>
        <v>0</v>
      </c>
      <c r="BH322" s="114">
        <f>IF(N322="sníž. přenesená",J322,0)</f>
        <v>0</v>
      </c>
      <c r="BI322" s="114">
        <f>IF(N322="nulová",J322,0)</f>
        <v>0</v>
      </c>
      <c r="BJ322" s="12" t="s">
        <v>77</v>
      </c>
      <c r="BK322" s="114">
        <f>ROUND(I322*H322,2)</f>
        <v>0</v>
      </c>
      <c r="BL322" s="12" t="s">
        <v>123</v>
      </c>
      <c r="BM322" s="113" t="s">
        <v>565</v>
      </c>
    </row>
    <row r="323" spans="2:65" s="1" customFormat="1" ht="19.5" x14ac:dyDescent="0.2">
      <c r="B323" s="27"/>
      <c r="D323" s="115" t="s">
        <v>125</v>
      </c>
      <c r="F323" s="116" t="s">
        <v>510</v>
      </c>
      <c r="I323" s="117"/>
      <c r="L323" s="27"/>
      <c r="M323" s="118"/>
      <c r="T323" s="48"/>
      <c r="AT323" s="12" t="s">
        <v>125</v>
      </c>
      <c r="AU323" s="12" t="s">
        <v>77</v>
      </c>
    </row>
    <row r="324" spans="2:65" s="1" customFormat="1" ht="16.5" customHeight="1" x14ac:dyDescent="0.2">
      <c r="B324" s="27"/>
      <c r="C324" s="136" t="s">
        <v>566</v>
      </c>
      <c r="D324" s="136" t="s">
        <v>159</v>
      </c>
      <c r="E324" s="137" t="s">
        <v>567</v>
      </c>
      <c r="F324" s="138" t="s">
        <v>568</v>
      </c>
      <c r="G324" s="139" t="s">
        <v>199</v>
      </c>
      <c r="H324" s="140">
        <v>0.17</v>
      </c>
      <c r="I324" s="141"/>
      <c r="J324" s="142">
        <f>ROUND(I324*H324,2)</f>
        <v>0</v>
      </c>
      <c r="K324" s="138" t="s">
        <v>19</v>
      </c>
      <c r="L324" s="143"/>
      <c r="M324" s="144" t="s">
        <v>19</v>
      </c>
      <c r="N324" s="145" t="s">
        <v>40</v>
      </c>
      <c r="P324" s="111">
        <f>O324*H324</f>
        <v>0</v>
      </c>
      <c r="Q324" s="111">
        <v>0</v>
      </c>
      <c r="R324" s="111">
        <f>Q324*H324</f>
        <v>0</v>
      </c>
      <c r="S324" s="111">
        <v>0</v>
      </c>
      <c r="T324" s="112">
        <f>S324*H324</f>
        <v>0</v>
      </c>
      <c r="AR324" s="113" t="s">
        <v>162</v>
      </c>
      <c r="AT324" s="113" t="s">
        <v>159</v>
      </c>
      <c r="AU324" s="113" t="s">
        <v>77</v>
      </c>
      <c r="AY324" s="12" t="s">
        <v>124</v>
      </c>
      <c r="BE324" s="114">
        <f>IF(N324="základní",J324,0)</f>
        <v>0</v>
      </c>
      <c r="BF324" s="114">
        <f>IF(N324="snížená",J324,0)</f>
        <v>0</v>
      </c>
      <c r="BG324" s="114">
        <f>IF(N324="zákl. přenesená",J324,0)</f>
        <v>0</v>
      </c>
      <c r="BH324" s="114">
        <f>IF(N324="sníž. přenesená",J324,0)</f>
        <v>0</v>
      </c>
      <c r="BI324" s="114">
        <f>IF(N324="nulová",J324,0)</f>
        <v>0</v>
      </c>
      <c r="BJ324" s="12" t="s">
        <v>77</v>
      </c>
      <c r="BK324" s="114">
        <f>ROUND(I324*H324,2)</f>
        <v>0</v>
      </c>
      <c r="BL324" s="12" t="s">
        <v>123</v>
      </c>
      <c r="BM324" s="113" t="s">
        <v>569</v>
      </c>
    </row>
    <row r="325" spans="2:65" s="1" customFormat="1" ht="19.5" x14ac:dyDescent="0.2">
      <c r="B325" s="27"/>
      <c r="D325" s="115" t="s">
        <v>125</v>
      </c>
      <c r="F325" s="116" t="s">
        <v>570</v>
      </c>
      <c r="I325" s="117"/>
      <c r="L325" s="27"/>
      <c r="M325" s="118"/>
      <c r="T325" s="48"/>
      <c r="AT325" s="12" t="s">
        <v>125</v>
      </c>
      <c r="AU325" s="12" t="s">
        <v>77</v>
      </c>
    </row>
    <row r="326" spans="2:65" s="1" customFormat="1" ht="16.5" customHeight="1" x14ac:dyDescent="0.2">
      <c r="B326" s="27"/>
      <c r="C326" s="136" t="s">
        <v>369</v>
      </c>
      <c r="D326" s="136" t="s">
        <v>159</v>
      </c>
      <c r="E326" s="137" t="s">
        <v>526</v>
      </c>
      <c r="F326" s="138" t="s">
        <v>527</v>
      </c>
      <c r="G326" s="139" t="s">
        <v>121</v>
      </c>
      <c r="H326" s="140">
        <v>2</v>
      </c>
      <c r="I326" s="141"/>
      <c r="J326" s="142">
        <f>ROUND(I326*H326,2)</f>
        <v>0</v>
      </c>
      <c r="K326" s="138" t="s">
        <v>19</v>
      </c>
      <c r="L326" s="143"/>
      <c r="M326" s="144" t="s">
        <v>19</v>
      </c>
      <c r="N326" s="145" t="s">
        <v>40</v>
      </c>
      <c r="P326" s="111">
        <f>O326*H326</f>
        <v>0</v>
      </c>
      <c r="Q326" s="111">
        <v>0</v>
      </c>
      <c r="R326" s="111">
        <f>Q326*H326</f>
        <v>0</v>
      </c>
      <c r="S326" s="111">
        <v>0</v>
      </c>
      <c r="T326" s="112">
        <f>S326*H326</f>
        <v>0</v>
      </c>
      <c r="AR326" s="113" t="s">
        <v>162</v>
      </c>
      <c r="AT326" s="113" t="s">
        <v>159</v>
      </c>
      <c r="AU326" s="113" t="s">
        <v>77</v>
      </c>
      <c r="AY326" s="12" t="s">
        <v>124</v>
      </c>
      <c r="BE326" s="114">
        <f>IF(N326="základní",J326,0)</f>
        <v>0</v>
      </c>
      <c r="BF326" s="114">
        <f>IF(N326="snížená",J326,0)</f>
        <v>0</v>
      </c>
      <c r="BG326" s="114">
        <f>IF(N326="zákl. přenesená",J326,0)</f>
        <v>0</v>
      </c>
      <c r="BH326" s="114">
        <f>IF(N326="sníž. přenesená",J326,0)</f>
        <v>0</v>
      </c>
      <c r="BI326" s="114">
        <f>IF(N326="nulová",J326,0)</f>
        <v>0</v>
      </c>
      <c r="BJ326" s="12" t="s">
        <v>77</v>
      </c>
      <c r="BK326" s="114">
        <f>ROUND(I326*H326,2)</f>
        <v>0</v>
      </c>
      <c r="BL326" s="12" t="s">
        <v>123</v>
      </c>
      <c r="BM326" s="113" t="s">
        <v>571</v>
      </c>
    </row>
    <row r="327" spans="2:65" s="1" customFormat="1" ht="19.5" x14ac:dyDescent="0.2">
      <c r="B327" s="27"/>
      <c r="D327" s="115" t="s">
        <v>125</v>
      </c>
      <c r="F327" s="116" t="s">
        <v>501</v>
      </c>
      <c r="I327" s="117"/>
      <c r="L327" s="27"/>
      <c r="M327" s="118"/>
      <c r="T327" s="48"/>
      <c r="AT327" s="12" t="s">
        <v>125</v>
      </c>
      <c r="AU327" s="12" t="s">
        <v>77</v>
      </c>
    </row>
    <row r="328" spans="2:65" s="1" customFormat="1" ht="24.2" customHeight="1" x14ac:dyDescent="0.2">
      <c r="B328" s="27"/>
      <c r="C328" s="102" t="s">
        <v>572</v>
      </c>
      <c r="D328" s="102" t="s">
        <v>118</v>
      </c>
      <c r="E328" s="103" t="s">
        <v>530</v>
      </c>
      <c r="F328" s="104" t="s">
        <v>531</v>
      </c>
      <c r="G328" s="105" t="s">
        <v>121</v>
      </c>
      <c r="H328" s="106">
        <v>1</v>
      </c>
      <c r="I328" s="107"/>
      <c r="J328" s="108">
        <f>ROUND(I328*H328,2)</f>
        <v>0</v>
      </c>
      <c r="K328" s="104" t="s">
        <v>19</v>
      </c>
      <c r="L328" s="27"/>
      <c r="M328" s="109" t="s">
        <v>19</v>
      </c>
      <c r="N328" s="110" t="s">
        <v>40</v>
      </c>
      <c r="P328" s="111">
        <f>O328*H328</f>
        <v>0</v>
      </c>
      <c r="Q328" s="111">
        <v>0</v>
      </c>
      <c r="R328" s="111">
        <f>Q328*H328</f>
        <v>0</v>
      </c>
      <c r="S328" s="111">
        <v>0</v>
      </c>
      <c r="T328" s="112">
        <f>S328*H328</f>
        <v>0</v>
      </c>
      <c r="AR328" s="113" t="s">
        <v>123</v>
      </c>
      <c r="AT328" s="113" t="s">
        <v>118</v>
      </c>
      <c r="AU328" s="113" t="s">
        <v>77</v>
      </c>
      <c r="AY328" s="12" t="s">
        <v>124</v>
      </c>
      <c r="BE328" s="114">
        <f>IF(N328="základní",J328,0)</f>
        <v>0</v>
      </c>
      <c r="BF328" s="114">
        <f>IF(N328="snížená",J328,0)</f>
        <v>0</v>
      </c>
      <c r="BG328" s="114">
        <f>IF(N328="zákl. přenesená",J328,0)</f>
        <v>0</v>
      </c>
      <c r="BH328" s="114">
        <f>IF(N328="sníž. přenesená",J328,0)</f>
        <v>0</v>
      </c>
      <c r="BI328" s="114">
        <f>IF(N328="nulová",J328,0)</f>
        <v>0</v>
      </c>
      <c r="BJ328" s="12" t="s">
        <v>77</v>
      </c>
      <c r="BK328" s="114">
        <f>ROUND(I328*H328,2)</f>
        <v>0</v>
      </c>
      <c r="BL328" s="12" t="s">
        <v>123</v>
      </c>
      <c r="BM328" s="113" t="s">
        <v>573</v>
      </c>
    </row>
    <row r="329" spans="2:65" s="1" customFormat="1" ht="19.5" x14ac:dyDescent="0.2">
      <c r="B329" s="27"/>
      <c r="D329" s="115" t="s">
        <v>125</v>
      </c>
      <c r="F329" s="116" t="s">
        <v>533</v>
      </c>
      <c r="I329" s="117"/>
      <c r="L329" s="27"/>
      <c r="M329" s="118"/>
      <c r="T329" s="48"/>
      <c r="AT329" s="12" t="s">
        <v>125</v>
      </c>
      <c r="AU329" s="12" t="s">
        <v>77</v>
      </c>
    </row>
    <row r="330" spans="2:65" s="1" customFormat="1" ht="16.5" customHeight="1" x14ac:dyDescent="0.2">
      <c r="B330" s="27"/>
      <c r="C330" s="102" t="s">
        <v>371</v>
      </c>
      <c r="D330" s="102" t="s">
        <v>118</v>
      </c>
      <c r="E330" s="103" t="s">
        <v>534</v>
      </c>
      <c r="F330" s="104" t="s">
        <v>535</v>
      </c>
      <c r="G330" s="105" t="s">
        <v>227</v>
      </c>
      <c r="H330" s="106">
        <v>22</v>
      </c>
      <c r="I330" s="107"/>
      <c r="J330" s="108">
        <f>ROUND(I330*H330,2)</f>
        <v>0</v>
      </c>
      <c r="K330" s="104" t="s">
        <v>19</v>
      </c>
      <c r="L330" s="27"/>
      <c r="M330" s="109" t="s">
        <v>19</v>
      </c>
      <c r="N330" s="110" t="s">
        <v>40</v>
      </c>
      <c r="P330" s="111">
        <f>O330*H330</f>
        <v>0</v>
      </c>
      <c r="Q330" s="111">
        <v>0</v>
      </c>
      <c r="R330" s="111">
        <f>Q330*H330</f>
        <v>0</v>
      </c>
      <c r="S330" s="111">
        <v>0</v>
      </c>
      <c r="T330" s="112">
        <f>S330*H330</f>
        <v>0</v>
      </c>
      <c r="AR330" s="113" t="s">
        <v>123</v>
      </c>
      <c r="AT330" s="113" t="s">
        <v>118</v>
      </c>
      <c r="AU330" s="113" t="s">
        <v>77</v>
      </c>
      <c r="AY330" s="12" t="s">
        <v>124</v>
      </c>
      <c r="BE330" s="114">
        <f>IF(N330="základní",J330,0)</f>
        <v>0</v>
      </c>
      <c r="BF330" s="114">
        <f>IF(N330="snížená",J330,0)</f>
        <v>0</v>
      </c>
      <c r="BG330" s="114">
        <f>IF(N330="zákl. přenesená",J330,0)</f>
        <v>0</v>
      </c>
      <c r="BH330" s="114">
        <f>IF(N330="sníž. přenesená",J330,0)</f>
        <v>0</v>
      </c>
      <c r="BI330" s="114">
        <f>IF(N330="nulová",J330,0)</f>
        <v>0</v>
      </c>
      <c r="BJ330" s="12" t="s">
        <v>77</v>
      </c>
      <c r="BK330" s="114">
        <f>ROUND(I330*H330,2)</f>
        <v>0</v>
      </c>
      <c r="BL330" s="12" t="s">
        <v>123</v>
      </c>
      <c r="BM330" s="113" t="s">
        <v>574</v>
      </c>
    </row>
    <row r="331" spans="2:65" s="1" customFormat="1" ht="29.25" x14ac:dyDescent="0.2">
      <c r="B331" s="27"/>
      <c r="D331" s="115" t="s">
        <v>125</v>
      </c>
      <c r="F331" s="116" t="s">
        <v>537</v>
      </c>
      <c r="I331" s="117"/>
      <c r="L331" s="27"/>
      <c r="M331" s="118"/>
      <c r="T331" s="48"/>
      <c r="AT331" s="12" t="s">
        <v>125</v>
      </c>
      <c r="AU331" s="12" t="s">
        <v>77</v>
      </c>
    </row>
    <row r="332" spans="2:65" s="1" customFormat="1" ht="24.2" customHeight="1" x14ac:dyDescent="0.2">
      <c r="B332" s="27"/>
      <c r="C332" s="102" t="s">
        <v>575</v>
      </c>
      <c r="D332" s="102" t="s">
        <v>118</v>
      </c>
      <c r="E332" s="103" t="s">
        <v>539</v>
      </c>
      <c r="F332" s="104" t="s">
        <v>540</v>
      </c>
      <c r="G332" s="105" t="s">
        <v>199</v>
      </c>
      <c r="H332" s="106">
        <v>7.26</v>
      </c>
      <c r="I332" s="107"/>
      <c r="J332" s="108">
        <f>ROUND(I332*H332,2)</f>
        <v>0</v>
      </c>
      <c r="K332" s="104" t="s">
        <v>19</v>
      </c>
      <c r="L332" s="27"/>
      <c r="M332" s="109" t="s">
        <v>19</v>
      </c>
      <c r="N332" s="110" t="s">
        <v>40</v>
      </c>
      <c r="P332" s="111">
        <f>O332*H332</f>
        <v>0</v>
      </c>
      <c r="Q332" s="111">
        <v>0</v>
      </c>
      <c r="R332" s="111">
        <f>Q332*H332</f>
        <v>0</v>
      </c>
      <c r="S332" s="111">
        <v>0</v>
      </c>
      <c r="T332" s="112">
        <f>S332*H332</f>
        <v>0</v>
      </c>
      <c r="AR332" s="113" t="s">
        <v>123</v>
      </c>
      <c r="AT332" s="113" t="s">
        <v>118</v>
      </c>
      <c r="AU332" s="113" t="s">
        <v>77</v>
      </c>
      <c r="AY332" s="12" t="s">
        <v>124</v>
      </c>
      <c r="BE332" s="114">
        <f>IF(N332="základní",J332,0)</f>
        <v>0</v>
      </c>
      <c r="BF332" s="114">
        <f>IF(N332="snížená",J332,0)</f>
        <v>0</v>
      </c>
      <c r="BG332" s="114">
        <f>IF(N332="zákl. přenesená",J332,0)</f>
        <v>0</v>
      </c>
      <c r="BH332" s="114">
        <f>IF(N332="sníž. přenesená",J332,0)</f>
        <v>0</v>
      </c>
      <c r="BI332" s="114">
        <f>IF(N332="nulová",J332,0)</f>
        <v>0</v>
      </c>
      <c r="BJ332" s="12" t="s">
        <v>77</v>
      </c>
      <c r="BK332" s="114">
        <f>ROUND(I332*H332,2)</f>
        <v>0</v>
      </c>
      <c r="BL332" s="12" t="s">
        <v>123</v>
      </c>
      <c r="BM332" s="113" t="s">
        <v>576</v>
      </c>
    </row>
    <row r="333" spans="2:65" s="1" customFormat="1" ht="19.5" x14ac:dyDescent="0.2">
      <c r="B333" s="27"/>
      <c r="D333" s="115" t="s">
        <v>125</v>
      </c>
      <c r="F333" s="116" t="s">
        <v>542</v>
      </c>
      <c r="I333" s="117"/>
      <c r="L333" s="27"/>
      <c r="M333" s="118"/>
      <c r="T333" s="48"/>
      <c r="AT333" s="12" t="s">
        <v>125</v>
      </c>
      <c r="AU333" s="12" t="s">
        <v>77</v>
      </c>
    </row>
    <row r="334" spans="2:65" s="1" customFormat="1" ht="16.5" customHeight="1" x14ac:dyDescent="0.2">
      <c r="B334" s="27"/>
      <c r="C334" s="102" t="s">
        <v>376</v>
      </c>
      <c r="D334" s="102" t="s">
        <v>118</v>
      </c>
      <c r="E334" s="103" t="s">
        <v>235</v>
      </c>
      <c r="F334" s="104" t="s">
        <v>236</v>
      </c>
      <c r="G334" s="105" t="s">
        <v>227</v>
      </c>
      <c r="H334" s="106">
        <v>16</v>
      </c>
      <c r="I334" s="107"/>
      <c r="J334" s="108">
        <f>ROUND(I334*H334,2)</f>
        <v>0</v>
      </c>
      <c r="K334" s="104" t="s">
        <v>19</v>
      </c>
      <c r="L334" s="27"/>
      <c r="M334" s="109" t="s">
        <v>19</v>
      </c>
      <c r="N334" s="110" t="s">
        <v>40</v>
      </c>
      <c r="P334" s="111">
        <f>O334*H334</f>
        <v>0</v>
      </c>
      <c r="Q334" s="111">
        <v>0</v>
      </c>
      <c r="R334" s="111">
        <f>Q334*H334</f>
        <v>0</v>
      </c>
      <c r="S334" s="111">
        <v>0</v>
      </c>
      <c r="T334" s="112">
        <f>S334*H334</f>
        <v>0</v>
      </c>
      <c r="AR334" s="113" t="s">
        <v>123</v>
      </c>
      <c r="AT334" s="113" t="s">
        <v>118</v>
      </c>
      <c r="AU334" s="113" t="s">
        <v>77</v>
      </c>
      <c r="AY334" s="12" t="s">
        <v>124</v>
      </c>
      <c r="BE334" s="114">
        <f>IF(N334="základní",J334,0)</f>
        <v>0</v>
      </c>
      <c r="BF334" s="114">
        <f>IF(N334="snížená",J334,0)</f>
        <v>0</v>
      </c>
      <c r="BG334" s="114">
        <f>IF(N334="zákl. přenesená",J334,0)</f>
        <v>0</v>
      </c>
      <c r="BH334" s="114">
        <f>IF(N334="sníž. přenesená",J334,0)</f>
        <v>0</v>
      </c>
      <c r="BI334" s="114">
        <f>IF(N334="nulová",J334,0)</f>
        <v>0</v>
      </c>
      <c r="BJ334" s="12" t="s">
        <v>77</v>
      </c>
      <c r="BK334" s="114">
        <f>ROUND(I334*H334,2)</f>
        <v>0</v>
      </c>
      <c r="BL334" s="12" t="s">
        <v>123</v>
      </c>
      <c r="BM334" s="113" t="s">
        <v>577</v>
      </c>
    </row>
    <row r="335" spans="2:65" s="1" customFormat="1" ht="19.5" x14ac:dyDescent="0.2">
      <c r="B335" s="27"/>
      <c r="D335" s="115" t="s">
        <v>125</v>
      </c>
      <c r="F335" s="116" t="s">
        <v>544</v>
      </c>
      <c r="I335" s="117"/>
      <c r="L335" s="27"/>
      <c r="M335" s="118"/>
      <c r="T335" s="48"/>
      <c r="AT335" s="12" t="s">
        <v>125</v>
      </c>
      <c r="AU335" s="12" t="s">
        <v>77</v>
      </c>
    </row>
    <row r="336" spans="2:65" s="10" customFormat="1" ht="25.9" customHeight="1" x14ac:dyDescent="0.2">
      <c r="B336" s="126"/>
      <c r="D336" s="127" t="s">
        <v>68</v>
      </c>
      <c r="E336" s="128" t="s">
        <v>578</v>
      </c>
      <c r="F336" s="128" t="s">
        <v>579</v>
      </c>
      <c r="I336" s="129"/>
      <c r="J336" s="130">
        <f>BK336</f>
        <v>0</v>
      </c>
      <c r="L336" s="126"/>
      <c r="M336" s="131"/>
      <c r="P336" s="132">
        <f>SUM(P337:P372)</f>
        <v>0</v>
      </c>
      <c r="R336" s="132">
        <f>SUM(R337:R372)</f>
        <v>0</v>
      </c>
      <c r="T336" s="133">
        <f>SUM(T337:T372)</f>
        <v>0</v>
      </c>
      <c r="AR336" s="127" t="s">
        <v>77</v>
      </c>
      <c r="AT336" s="134" t="s">
        <v>68</v>
      </c>
      <c r="AU336" s="134" t="s">
        <v>69</v>
      </c>
      <c r="AY336" s="127" t="s">
        <v>124</v>
      </c>
      <c r="BK336" s="135">
        <f>SUM(BK337:BK372)</f>
        <v>0</v>
      </c>
    </row>
    <row r="337" spans="2:65" s="1" customFormat="1" ht="16.5" customHeight="1" x14ac:dyDescent="0.2">
      <c r="B337" s="27"/>
      <c r="C337" s="102" t="s">
        <v>580</v>
      </c>
      <c r="D337" s="102" t="s">
        <v>118</v>
      </c>
      <c r="E337" s="103" t="s">
        <v>581</v>
      </c>
      <c r="F337" s="104" t="s">
        <v>582</v>
      </c>
      <c r="G337" s="105" t="s">
        <v>189</v>
      </c>
      <c r="H337" s="106">
        <v>5</v>
      </c>
      <c r="I337" s="107"/>
      <c r="J337" s="108">
        <f>ROUND(I337*H337,2)</f>
        <v>0</v>
      </c>
      <c r="K337" s="104" t="s">
        <v>19</v>
      </c>
      <c r="L337" s="27"/>
      <c r="M337" s="109" t="s">
        <v>19</v>
      </c>
      <c r="N337" s="110" t="s">
        <v>40</v>
      </c>
      <c r="P337" s="111">
        <f>O337*H337</f>
        <v>0</v>
      </c>
      <c r="Q337" s="111">
        <v>0</v>
      </c>
      <c r="R337" s="111">
        <f>Q337*H337</f>
        <v>0</v>
      </c>
      <c r="S337" s="111">
        <v>0</v>
      </c>
      <c r="T337" s="112">
        <f>S337*H337</f>
        <v>0</v>
      </c>
      <c r="AR337" s="113" t="s">
        <v>123</v>
      </c>
      <c r="AT337" s="113" t="s">
        <v>118</v>
      </c>
      <c r="AU337" s="113" t="s">
        <v>77</v>
      </c>
      <c r="AY337" s="12" t="s">
        <v>124</v>
      </c>
      <c r="BE337" s="114">
        <f>IF(N337="základní",J337,0)</f>
        <v>0</v>
      </c>
      <c r="BF337" s="114">
        <f>IF(N337="snížená",J337,0)</f>
        <v>0</v>
      </c>
      <c r="BG337" s="114">
        <f>IF(N337="zákl. přenesená",J337,0)</f>
        <v>0</v>
      </c>
      <c r="BH337" s="114">
        <f>IF(N337="sníž. přenesená",J337,0)</f>
        <v>0</v>
      </c>
      <c r="BI337" s="114">
        <f>IF(N337="nulová",J337,0)</f>
        <v>0</v>
      </c>
      <c r="BJ337" s="12" t="s">
        <v>77</v>
      </c>
      <c r="BK337" s="114">
        <f>ROUND(I337*H337,2)</f>
        <v>0</v>
      </c>
      <c r="BL337" s="12" t="s">
        <v>123</v>
      </c>
      <c r="BM337" s="113" t="s">
        <v>583</v>
      </c>
    </row>
    <row r="338" spans="2:65" s="1" customFormat="1" ht="19.5" x14ac:dyDescent="0.2">
      <c r="B338" s="27"/>
      <c r="D338" s="115" t="s">
        <v>125</v>
      </c>
      <c r="F338" s="116" t="s">
        <v>584</v>
      </c>
      <c r="I338" s="117"/>
      <c r="L338" s="27"/>
      <c r="M338" s="118"/>
      <c r="T338" s="48"/>
      <c r="AT338" s="12" t="s">
        <v>125</v>
      </c>
      <c r="AU338" s="12" t="s">
        <v>77</v>
      </c>
    </row>
    <row r="339" spans="2:65" s="1" customFormat="1" ht="16.5" customHeight="1" x14ac:dyDescent="0.2">
      <c r="B339" s="27"/>
      <c r="C339" s="102" t="s">
        <v>380</v>
      </c>
      <c r="D339" s="102" t="s">
        <v>118</v>
      </c>
      <c r="E339" s="103" t="s">
        <v>585</v>
      </c>
      <c r="F339" s="104" t="s">
        <v>586</v>
      </c>
      <c r="G339" s="105" t="s">
        <v>227</v>
      </c>
      <c r="H339" s="106">
        <v>61.5</v>
      </c>
      <c r="I339" s="107"/>
      <c r="J339" s="108">
        <f>ROUND(I339*H339,2)</f>
        <v>0</v>
      </c>
      <c r="K339" s="104" t="s">
        <v>19</v>
      </c>
      <c r="L339" s="27"/>
      <c r="M339" s="109" t="s">
        <v>19</v>
      </c>
      <c r="N339" s="110" t="s">
        <v>40</v>
      </c>
      <c r="P339" s="111">
        <f>O339*H339</f>
        <v>0</v>
      </c>
      <c r="Q339" s="111">
        <v>0</v>
      </c>
      <c r="R339" s="111">
        <f>Q339*H339</f>
        <v>0</v>
      </c>
      <c r="S339" s="111">
        <v>0</v>
      </c>
      <c r="T339" s="112">
        <f>S339*H339</f>
        <v>0</v>
      </c>
      <c r="AR339" s="113" t="s">
        <v>123</v>
      </c>
      <c r="AT339" s="113" t="s">
        <v>118</v>
      </c>
      <c r="AU339" s="113" t="s">
        <v>77</v>
      </c>
      <c r="AY339" s="12" t="s">
        <v>124</v>
      </c>
      <c r="BE339" s="114">
        <f>IF(N339="základní",J339,0)</f>
        <v>0</v>
      </c>
      <c r="BF339" s="114">
        <f>IF(N339="snížená",J339,0)</f>
        <v>0</v>
      </c>
      <c r="BG339" s="114">
        <f>IF(N339="zákl. přenesená",J339,0)</f>
        <v>0</v>
      </c>
      <c r="BH339" s="114">
        <f>IF(N339="sníž. přenesená",J339,0)</f>
        <v>0</v>
      </c>
      <c r="BI339" s="114">
        <f>IF(N339="nulová",J339,0)</f>
        <v>0</v>
      </c>
      <c r="BJ339" s="12" t="s">
        <v>77</v>
      </c>
      <c r="BK339" s="114">
        <f>ROUND(I339*H339,2)</f>
        <v>0</v>
      </c>
      <c r="BL339" s="12" t="s">
        <v>123</v>
      </c>
      <c r="BM339" s="113" t="s">
        <v>587</v>
      </c>
    </row>
    <row r="340" spans="2:65" s="1" customFormat="1" ht="19.5" x14ac:dyDescent="0.2">
      <c r="B340" s="27"/>
      <c r="D340" s="115" t="s">
        <v>125</v>
      </c>
      <c r="F340" s="116" t="s">
        <v>588</v>
      </c>
      <c r="I340" s="117"/>
      <c r="L340" s="27"/>
      <c r="M340" s="118"/>
      <c r="T340" s="48"/>
      <c r="AT340" s="12" t="s">
        <v>125</v>
      </c>
      <c r="AU340" s="12" t="s">
        <v>77</v>
      </c>
    </row>
    <row r="341" spans="2:65" s="1" customFormat="1" ht="24.2" customHeight="1" x14ac:dyDescent="0.2">
      <c r="B341" s="27"/>
      <c r="C341" s="102" t="s">
        <v>589</v>
      </c>
      <c r="D341" s="102" t="s">
        <v>118</v>
      </c>
      <c r="E341" s="103" t="s">
        <v>539</v>
      </c>
      <c r="F341" s="104" t="s">
        <v>540</v>
      </c>
      <c r="G341" s="105" t="s">
        <v>199</v>
      </c>
      <c r="H341" s="106">
        <v>27.06</v>
      </c>
      <c r="I341" s="107"/>
      <c r="J341" s="108">
        <f>ROUND(I341*H341,2)</f>
        <v>0</v>
      </c>
      <c r="K341" s="104" t="s">
        <v>19</v>
      </c>
      <c r="L341" s="27"/>
      <c r="M341" s="109" t="s">
        <v>19</v>
      </c>
      <c r="N341" s="110" t="s">
        <v>40</v>
      </c>
      <c r="P341" s="111">
        <f>O341*H341</f>
        <v>0</v>
      </c>
      <c r="Q341" s="111">
        <v>0</v>
      </c>
      <c r="R341" s="111">
        <f>Q341*H341</f>
        <v>0</v>
      </c>
      <c r="S341" s="111">
        <v>0</v>
      </c>
      <c r="T341" s="112">
        <f>S341*H341</f>
        <v>0</v>
      </c>
      <c r="AR341" s="113" t="s">
        <v>123</v>
      </c>
      <c r="AT341" s="113" t="s">
        <v>118</v>
      </c>
      <c r="AU341" s="113" t="s">
        <v>77</v>
      </c>
      <c r="AY341" s="12" t="s">
        <v>124</v>
      </c>
      <c r="BE341" s="114">
        <f>IF(N341="základní",J341,0)</f>
        <v>0</v>
      </c>
      <c r="BF341" s="114">
        <f>IF(N341="snížená",J341,0)</f>
        <v>0</v>
      </c>
      <c r="BG341" s="114">
        <f>IF(N341="zákl. přenesená",J341,0)</f>
        <v>0</v>
      </c>
      <c r="BH341" s="114">
        <f>IF(N341="sníž. přenesená",J341,0)</f>
        <v>0</v>
      </c>
      <c r="BI341" s="114">
        <f>IF(N341="nulová",J341,0)</f>
        <v>0</v>
      </c>
      <c r="BJ341" s="12" t="s">
        <v>77</v>
      </c>
      <c r="BK341" s="114">
        <f>ROUND(I341*H341,2)</f>
        <v>0</v>
      </c>
      <c r="BL341" s="12" t="s">
        <v>123</v>
      </c>
      <c r="BM341" s="113" t="s">
        <v>590</v>
      </c>
    </row>
    <row r="342" spans="2:65" s="1" customFormat="1" ht="19.5" x14ac:dyDescent="0.2">
      <c r="B342" s="27"/>
      <c r="D342" s="115" t="s">
        <v>125</v>
      </c>
      <c r="F342" s="116" t="s">
        <v>591</v>
      </c>
      <c r="I342" s="117"/>
      <c r="L342" s="27"/>
      <c r="M342" s="118"/>
      <c r="T342" s="48"/>
      <c r="AT342" s="12" t="s">
        <v>125</v>
      </c>
      <c r="AU342" s="12" t="s">
        <v>77</v>
      </c>
    </row>
    <row r="343" spans="2:65" s="1" customFormat="1" ht="16.5" customHeight="1" x14ac:dyDescent="0.2">
      <c r="B343" s="27"/>
      <c r="C343" s="102" t="s">
        <v>385</v>
      </c>
      <c r="D343" s="102" t="s">
        <v>118</v>
      </c>
      <c r="E343" s="103" t="s">
        <v>460</v>
      </c>
      <c r="F343" s="104" t="s">
        <v>461</v>
      </c>
      <c r="G343" s="105" t="s">
        <v>199</v>
      </c>
      <c r="H343" s="106">
        <v>27.06</v>
      </c>
      <c r="I343" s="107"/>
      <c r="J343" s="108">
        <f>ROUND(I343*H343,2)</f>
        <v>0</v>
      </c>
      <c r="K343" s="104" t="s">
        <v>19</v>
      </c>
      <c r="L343" s="27"/>
      <c r="M343" s="109" t="s">
        <v>19</v>
      </c>
      <c r="N343" s="110" t="s">
        <v>40</v>
      </c>
      <c r="P343" s="111">
        <f>O343*H343</f>
        <v>0</v>
      </c>
      <c r="Q343" s="111">
        <v>0</v>
      </c>
      <c r="R343" s="111">
        <f>Q343*H343</f>
        <v>0</v>
      </c>
      <c r="S343" s="111">
        <v>0</v>
      </c>
      <c r="T343" s="112">
        <f>S343*H343</f>
        <v>0</v>
      </c>
      <c r="AR343" s="113" t="s">
        <v>123</v>
      </c>
      <c r="AT343" s="113" t="s">
        <v>118</v>
      </c>
      <c r="AU343" s="113" t="s">
        <v>77</v>
      </c>
      <c r="AY343" s="12" t="s">
        <v>124</v>
      </c>
      <c r="BE343" s="114">
        <f>IF(N343="základní",J343,0)</f>
        <v>0</v>
      </c>
      <c r="BF343" s="114">
        <f>IF(N343="snížená",J343,0)</f>
        <v>0</v>
      </c>
      <c r="BG343" s="114">
        <f>IF(N343="zákl. přenesená",J343,0)</f>
        <v>0</v>
      </c>
      <c r="BH343" s="114">
        <f>IF(N343="sníž. přenesená",J343,0)</f>
        <v>0</v>
      </c>
      <c r="BI343" s="114">
        <f>IF(N343="nulová",J343,0)</f>
        <v>0</v>
      </c>
      <c r="BJ343" s="12" t="s">
        <v>77</v>
      </c>
      <c r="BK343" s="114">
        <f>ROUND(I343*H343,2)</f>
        <v>0</v>
      </c>
      <c r="BL343" s="12" t="s">
        <v>123</v>
      </c>
      <c r="BM343" s="113" t="s">
        <v>592</v>
      </c>
    </row>
    <row r="344" spans="2:65" s="1" customFormat="1" ht="19.5" x14ac:dyDescent="0.2">
      <c r="B344" s="27"/>
      <c r="D344" s="115" t="s">
        <v>125</v>
      </c>
      <c r="F344" s="116" t="s">
        <v>591</v>
      </c>
      <c r="I344" s="117"/>
      <c r="L344" s="27"/>
      <c r="M344" s="118"/>
      <c r="T344" s="48"/>
      <c r="AT344" s="12" t="s">
        <v>125</v>
      </c>
      <c r="AU344" s="12" t="s">
        <v>77</v>
      </c>
    </row>
    <row r="345" spans="2:65" s="1" customFormat="1" ht="16.5" customHeight="1" x14ac:dyDescent="0.2">
      <c r="B345" s="27"/>
      <c r="C345" s="102" t="s">
        <v>593</v>
      </c>
      <c r="D345" s="102" t="s">
        <v>118</v>
      </c>
      <c r="E345" s="103" t="s">
        <v>594</v>
      </c>
      <c r="F345" s="104" t="s">
        <v>595</v>
      </c>
      <c r="G345" s="105" t="s">
        <v>189</v>
      </c>
      <c r="H345" s="106">
        <v>12</v>
      </c>
      <c r="I345" s="107"/>
      <c r="J345" s="108">
        <f>ROUND(I345*H345,2)</f>
        <v>0</v>
      </c>
      <c r="K345" s="104" t="s">
        <v>19</v>
      </c>
      <c r="L345" s="27"/>
      <c r="M345" s="109" t="s">
        <v>19</v>
      </c>
      <c r="N345" s="110" t="s">
        <v>40</v>
      </c>
      <c r="P345" s="111">
        <f>O345*H345</f>
        <v>0</v>
      </c>
      <c r="Q345" s="111">
        <v>0</v>
      </c>
      <c r="R345" s="111">
        <f>Q345*H345</f>
        <v>0</v>
      </c>
      <c r="S345" s="111">
        <v>0</v>
      </c>
      <c r="T345" s="112">
        <f>S345*H345</f>
        <v>0</v>
      </c>
      <c r="AR345" s="113" t="s">
        <v>123</v>
      </c>
      <c r="AT345" s="113" t="s">
        <v>118</v>
      </c>
      <c r="AU345" s="113" t="s">
        <v>77</v>
      </c>
      <c r="AY345" s="12" t="s">
        <v>124</v>
      </c>
      <c r="BE345" s="114">
        <f>IF(N345="základní",J345,0)</f>
        <v>0</v>
      </c>
      <c r="BF345" s="114">
        <f>IF(N345="snížená",J345,0)</f>
        <v>0</v>
      </c>
      <c r="BG345" s="114">
        <f>IF(N345="zákl. přenesená",J345,0)</f>
        <v>0</v>
      </c>
      <c r="BH345" s="114">
        <f>IF(N345="sníž. přenesená",J345,0)</f>
        <v>0</v>
      </c>
      <c r="BI345" s="114">
        <f>IF(N345="nulová",J345,0)</f>
        <v>0</v>
      </c>
      <c r="BJ345" s="12" t="s">
        <v>77</v>
      </c>
      <c r="BK345" s="114">
        <f>ROUND(I345*H345,2)</f>
        <v>0</v>
      </c>
      <c r="BL345" s="12" t="s">
        <v>123</v>
      </c>
      <c r="BM345" s="113" t="s">
        <v>596</v>
      </c>
    </row>
    <row r="346" spans="2:65" s="1" customFormat="1" ht="19.5" x14ac:dyDescent="0.2">
      <c r="B346" s="27"/>
      <c r="D346" s="115" t="s">
        <v>125</v>
      </c>
      <c r="F346" s="116" t="s">
        <v>597</v>
      </c>
      <c r="I346" s="117"/>
      <c r="L346" s="27"/>
      <c r="M346" s="118"/>
      <c r="T346" s="48"/>
      <c r="AT346" s="12" t="s">
        <v>125</v>
      </c>
      <c r="AU346" s="12" t="s">
        <v>77</v>
      </c>
    </row>
    <row r="347" spans="2:65" s="1" customFormat="1" ht="16.5" customHeight="1" x14ac:dyDescent="0.2">
      <c r="B347" s="27"/>
      <c r="C347" s="102" t="s">
        <v>389</v>
      </c>
      <c r="D347" s="102" t="s">
        <v>118</v>
      </c>
      <c r="E347" s="103" t="s">
        <v>289</v>
      </c>
      <c r="F347" s="104" t="s">
        <v>290</v>
      </c>
      <c r="G347" s="105" t="s">
        <v>121</v>
      </c>
      <c r="H347" s="106">
        <v>52</v>
      </c>
      <c r="I347" s="107"/>
      <c r="J347" s="108">
        <f>ROUND(I347*H347,2)</f>
        <v>0</v>
      </c>
      <c r="K347" s="104" t="s">
        <v>19</v>
      </c>
      <c r="L347" s="27"/>
      <c r="M347" s="109" t="s">
        <v>19</v>
      </c>
      <c r="N347" s="110" t="s">
        <v>40</v>
      </c>
      <c r="P347" s="111">
        <f>O347*H347</f>
        <v>0</v>
      </c>
      <c r="Q347" s="111">
        <v>0</v>
      </c>
      <c r="R347" s="111">
        <f>Q347*H347</f>
        <v>0</v>
      </c>
      <c r="S347" s="111">
        <v>0</v>
      </c>
      <c r="T347" s="112">
        <f>S347*H347</f>
        <v>0</v>
      </c>
      <c r="AR347" s="113" t="s">
        <v>123</v>
      </c>
      <c r="AT347" s="113" t="s">
        <v>118</v>
      </c>
      <c r="AU347" s="113" t="s">
        <v>77</v>
      </c>
      <c r="AY347" s="12" t="s">
        <v>124</v>
      </c>
      <c r="BE347" s="114">
        <f>IF(N347="základní",J347,0)</f>
        <v>0</v>
      </c>
      <c r="BF347" s="114">
        <f>IF(N347="snížená",J347,0)</f>
        <v>0</v>
      </c>
      <c r="BG347" s="114">
        <f>IF(N347="zákl. přenesená",J347,0)</f>
        <v>0</v>
      </c>
      <c r="BH347" s="114">
        <f>IF(N347="sníž. přenesená",J347,0)</f>
        <v>0</v>
      </c>
      <c r="BI347" s="114">
        <f>IF(N347="nulová",J347,0)</f>
        <v>0</v>
      </c>
      <c r="BJ347" s="12" t="s">
        <v>77</v>
      </c>
      <c r="BK347" s="114">
        <f>ROUND(I347*H347,2)</f>
        <v>0</v>
      </c>
      <c r="BL347" s="12" t="s">
        <v>123</v>
      </c>
      <c r="BM347" s="113" t="s">
        <v>598</v>
      </c>
    </row>
    <row r="348" spans="2:65" s="1" customFormat="1" ht="19.5" x14ac:dyDescent="0.2">
      <c r="B348" s="27"/>
      <c r="D348" s="115" t="s">
        <v>125</v>
      </c>
      <c r="F348" s="116" t="s">
        <v>599</v>
      </c>
      <c r="I348" s="117"/>
      <c r="L348" s="27"/>
      <c r="M348" s="118"/>
      <c r="T348" s="48"/>
      <c r="AT348" s="12" t="s">
        <v>125</v>
      </c>
      <c r="AU348" s="12" t="s">
        <v>77</v>
      </c>
    </row>
    <row r="349" spans="2:65" s="1" customFormat="1" ht="16.5" customHeight="1" x14ac:dyDescent="0.2">
      <c r="B349" s="27"/>
      <c r="C349" s="136" t="s">
        <v>600</v>
      </c>
      <c r="D349" s="136" t="s">
        <v>159</v>
      </c>
      <c r="E349" s="137" t="s">
        <v>601</v>
      </c>
      <c r="F349" s="138" t="s">
        <v>602</v>
      </c>
      <c r="G349" s="139" t="s">
        <v>121</v>
      </c>
      <c r="H349" s="140">
        <v>52</v>
      </c>
      <c r="I349" s="141"/>
      <c r="J349" s="142">
        <f>ROUND(I349*H349,2)</f>
        <v>0</v>
      </c>
      <c r="K349" s="138" t="s">
        <v>19</v>
      </c>
      <c r="L349" s="143"/>
      <c r="M349" s="144" t="s">
        <v>19</v>
      </c>
      <c r="N349" s="145" t="s">
        <v>40</v>
      </c>
      <c r="P349" s="111">
        <f>O349*H349</f>
        <v>0</v>
      </c>
      <c r="Q349" s="111">
        <v>0</v>
      </c>
      <c r="R349" s="111">
        <f>Q349*H349</f>
        <v>0</v>
      </c>
      <c r="S349" s="111">
        <v>0</v>
      </c>
      <c r="T349" s="112">
        <f>S349*H349</f>
        <v>0</v>
      </c>
      <c r="AR349" s="113" t="s">
        <v>162</v>
      </c>
      <c r="AT349" s="113" t="s">
        <v>159</v>
      </c>
      <c r="AU349" s="113" t="s">
        <v>77</v>
      </c>
      <c r="AY349" s="12" t="s">
        <v>124</v>
      </c>
      <c r="BE349" s="114">
        <f>IF(N349="základní",J349,0)</f>
        <v>0</v>
      </c>
      <c r="BF349" s="114">
        <f>IF(N349="snížená",J349,0)</f>
        <v>0</v>
      </c>
      <c r="BG349" s="114">
        <f>IF(N349="zákl. přenesená",J349,0)</f>
        <v>0</v>
      </c>
      <c r="BH349" s="114">
        <f>IF(N349="sníž. přenesená",J349,0)</f>
        <v>0</v>
      </c>
      <c r="BI349" s="114">
        <f>IF(N349="nulová",J349,0)</f>
        <v>0</v>
      </c>
      <c r="BJ349" s="12" t="s">
        <v>77</v>
      </c>
      <c r="BK349" s="114">
        <f>ROUND(I349*H349,2)</f>
        <v>0</v>
      </c>
      <c r="BL349" s="12" t="s">
        <v>123</v>
      </c>
      <c r="BM349" s="113" t="s">
        <v>603</v>
      </c>
    </row>
    <row r="350" spans="2:65" s="1" customFormat="1" ht="19.5" x14ac:dyDescent="0.2">
      <c r="B350" s="27"/>
      <c r="D350" s="115" t="s">
        <v>125</v>
      </c>
      <c r="F350" s="116" t="s">
        <v>599</v>
      </c>
      <c r="I350" s="117"/>
      <c r="L350" s="27"/>
      <c r="M350" s="118"/>
      <c r="T350" s="48"/>
      <c r="AT350" s="12" t="s">
        <v>125</v>
      </c>
      <c r="AU350" s="12" t="s">
        <v>77</v>
      </c>
    </row>
    <row r="351" spans="2:65" s="1" customFormat="1" ht="24.2" customHeight="1" x14ac:dyDescent="0.2">
      <c r="B351" s="27"/>
      <c r="C351" s="102" t="s">
        <v>392</v>
      </c>
      <c r="D351" s="102" t="s">
        <v>118</v>
      </c>
      <c r="E351" s="103" t="s">
        <v>530</v>
      </c>
      <c r="F351" s="104" t="s">
        <v>531</v>
      </c>
      <c r="G351" s="105" t="s">
        <v>121</v>
      </c>
      <c r="H351" s="106">
        <v>1</v>
      </c>
      <c r="I351" s="107"/>
      <c r="J351" s="108">
        <f>ROUND(I351*H351,2)</f>
        <v>0</v>
      </c>
      <c r="K351" s="104" t="s">
        <v>19</v>
      </c>
      <c r="L351" s="27"/>
      <c r="M351" s="109" t="s">
        <v>19</v>
      </c>
      <c r="N351" s="110" t="s">
        <v>40</v>
      </c>
      <c r="P351" s="111">
        <f>O351*H351</f>
        <v>0</v>
      </c>
      <c r="Q351" s="111">
        <v>0</v>
      </c>
      <c r="R351" s="111">
        <f>Q351*H351</f>
        <v>0</v>
      </c>
      <c r="S351" s="111">
        <v>0</v>
      </c>
      <c r="T351" s="112">
        <f>S351*H351</f>
        <v>0</v>
      </c>
      <c r="AR351" s="113" t="s">
        <v>123</v>
      </c>
      <c r="AT351" s="113" t="s">
        <v>118</v>
      </c>
      <c r="AU351" s="113" t="s">
        <v>77</v>
      </c>
      <c r="AY351" s="12" t="s">
        <v>124</v>
      </c>
      <c r="BE351" s="114">
        <f>IF(N351="základní",J351,0)</f>
        <v>0</v>
      </c>
      <c r="BF351" s="114">
        <f>IF(N351="snížená",J351,0)</f>
        <v>0</v>
      </c>
      <c r="BG351" s="114">
        <f>IF(N351="zákl. přenesená",J351,0)</f>
        <v>0</v>
      </c>
      <c r="BH351" s="114">
        <f>IF(N351="sníž. přenesená",J351,0)</f>
        <v>0</v>
      </c>
      <c r="BI351" s="114">
        <f>IF(N351="nulová",J351,0)</f>
        <v>0</v>
      </c>
      <c r="BJ351" s="12" t="s">
        <v>77</v>
      </c>
      <c r="BK351" s="114">
        <f>ROUND(I351*H351,2)</f>
        <v>0</v>
      </c>
      <c r="BL351" s="12" t="s">
        <v>123</v>
      </c>
      <c r="BM351" s="113" t="s">
        <v>604</v>
      </c>
    </row>
    <row r="352" spans="2:65" s="1" customFormat="1" ht="19.5" x14ac:dyDescent="0.2">
      <c r="B352" s="27"/>
      <c r="D352" s="115" t="s">
        <v>125</v>
      </c>
      <c r="F352" s="116" t="s">
        <v>533</v>
      </c>
      <c r="I352" s="117"/>
      <c r="L352" s="27"/>
      <c r="M352" s="118"/>
      <c r="T352" s="48"/>
      <c r="AT352" s="12" t="s">
        <v>125</v>
      </c>
      <c r="AU352" s="12" t="s">
        <v>77</v>
      </c>
    </row>
    <row r="353" spans="2:65" s="1" customFormat="1" ht="16.5" customHeight="1" x14ac:dyDescent="0.2">
      <c r="B353" s="27"/>
      <c r="C353" s="102" t="s">
        <v>605</v>
      </c>
      <c r="D353" s="102" t="s">
        <v>118</v>
      </c>
      <c r="E353" s="103" t="s">
        <v>606</v>
      </c>
      <c r="F353" s="104" t="s">
        <v>607</v>
      </c>
      <c r="G353" s="105" t="s">
        <v>189</v>
      </c>
      <c r="H353" s="106">
        <v>7.2</v>
      </c>
      <c r="I353" s="107"/>
      <c r="J353" s="108">
        <f>ROUND(I353*H353,2)</f>
        <v>0</v>
      </c>
      <c r="K353" s="104" t="s">
        <v>19</v>
      </c>
      <c r="L353" s="27"/>
      <c r="M353" s="109" t="s">
        <v>19</v>
      </c>
      <c r="N353" s="110" t="s">
        <v>40</v>
      </c>
      <c r="P353" s="111">
        <f>O353*H353</f>
        <v>0</v>
      </c>
      <c r="Q353" s="111">
        <v>0</v>
      </c>
      <c r="R353" s="111">
        <f>Q353*H353</f>
        <v>0</v>
      </c>
      <c r="S353" s="111">
        <v>0</v>
      </c>
      <c r="T353" s="112">
        <f>S353*H353</f>
        <v>0</v>
      </c>
      <c r="AR353" s="113" t="s">
        <v>123</v>
      </c>
      <c r="AT353" s="113" t="s">
        <v>118</v>
      </c>
      <c r="AU353" s="113" t="s">
        <v>77</v>
      </c>
      <c r="AY353" s="12" t="s">
        <v>124</v>
      </c>
      <c r="BE353" s="114">
        <f>IF(N353="základní",J353,0)</f>
        <v>0</v>
      </c>
      <c r="BF353" s="114">
        <f>IF(N353="snížená",J353,0)</f>
        <v>0</v>
      </c>
      <c r="BG353" s="114">
        <f>IF(N353="zákl. přenesená",J353,0)</f>
        <v>0</v>
      </c>
      <c r="BH353" s="114">
        <f>IF(N353="sníž. přenesená",J353,0)</f>
        <v>0</v>
      </c>
      <c r="BI353" s="114">
        <f>IF(N353="nulová",J353,0)</f>
        <v>0</v>
      </c>
      <c r="BJ353" s="12" t="s">
        <v>77</v>
      </c>
      <c r="BK353" s="114">
        <f>ROUND(I353*H353,2)</f>
        <v>0</v>
      </c>
      <c r="BL353" s="12" t="s">
        <v>123</v>
      </c>
      <c r="BM353" s="113" t="s">
        <v>608</v>
      </c>
    </row>
    <row r="354" spans="2:65" s="1" customFormat="1" ht="29.25" x14ac:dyDescent="0.2">
      <c r="B354" s="27"/>
      <c r="D354" s="115" t="s">
        <v>125</v>
      </c>
      <c r="F354" s="116" t="s">
        <v>609</v>
      </c>
      <c r="I354" s="117"/>
      <c r="L354" s="27"/>
      <c r="M354" s="118"/>
      <c r="T354" s="48"/>
      <c r="AT354" s="12" t="s">
        <v>125</v>
      </c>
      <c r="AU354" s="12" t="s">
        <v>77</v>
      </c>
    </row>
    <row r="355" spans="2:65" s="1" customFormat="1" ht="16.5" customHeight="1" x14ac:dyDescent="0.2">
      <c r="B355" s="27"/>
      <c r="C355" s="102" t="s">
        <v>394</v>
      </c>
      <c r="D355" s="102" t="s">
        <v>118</v>
      </c>
      <c r="E355" s="103" t="s">
        <v>516</v>
      </c>
      <c r="F355" s="104" t="s">
        <v>517</v>
      </c>
      <c r="G355" s="105" t="s">
        <v>121</v>
      </c>
      <c r="H355" s="106">
        <v>2</v>
      </c>
      <c r="I355" s="107"/>
      <c r="J355" s="108">
        <f>ROUND(I355*H355,2)</f>
        <v>0</v>
      </c>
      <c r="K355" s="104" t="s">
        <v>19</v>
      </c>
      <c r="L355" s="27"/>
      <c r="M355" s="109" t="s">
        <v>19</v>
      </c>
      <c r="N355" s="110" t="s">
        <v>40</v>
      </c>
      <c r="P355" s="111">
        <f>O355*H355</f>
        <v>0</v>
      </c>
      <c r="Q355" s="111">
        <v>0</v>
      </c>
      <c r="R355" s="111">
        <f>Q355*H355</f>
        <v>0</v>
      </c>
      <c r="S355" s="111">
        <v>0</v>
      </c>
      <c r="T355" s="112">
        <f>S355*H355</f>
        <v>0</v>
      </c>
      <c r="AR355" s="113" t="s">
        <v>123</v>
      </c>
      <c r="AT355" s="113" t="s">
        <v>118</v>
      </c>
      <c r="AU355" s="113" t="s">
        <v>77</v>
      </c>
      <c r="AY355" s="12" t="s">
        <v>124</v>
      </c>
      <c r="BE355" s="114">
        <f>IF(N355="základní",J355,0)</f>
        <v>0</v>
      </c>
      <c r="BF355" s="114">
        <f>IF(N355="snížená",J355,0)</f>
        <v>0</v>
      </c>
      <c r="BG355" s="114">
        <f>IF(N355="zákl. přenesená",J355,0)</f>
        <v>0</v>
      </c>
      <c r="BH355" s="114">
        <f>IF(N355="sníž. přenesená",J355,0)</f>
        <v>0</v>
      </c>
      <c r="BI355" s="114">
        <f>IF(N355="nulová",J355,0)</f>
        <v>0</v>
      </c>
      <c r="BJ355" s="12" t="s">
        <v>77</v>
      </c>
      <c r="BK355" s="114">
        <f>ROUND(I355*H355,2)</f>
        <v>0</v>
      </c>
      <c r="BL355" s="12" t="s">
        <v>123</v>
      </c>
      <c r="BM355" s="113" t="s">
        <v>610</v>
      </c>
    </row>
    <row r="356" spans="2:65" s="1" customFormat="1" ht="19.5" x14ac:dyDescent="0.2">
      <c r="B356" s="27"/>
      <c r="D356" s="115" t="s">
        <v>125</v>
      </c>
      <c r="F356" s="116" t="s">
        <v>501</v>
      </c>
      <c r="I356" s="117"/>
      <c r="L356" s="27"/>
      <c r="M356" s="118"/>
      <c r="T356" s="48"/>
      <c r="AT356" s="12" t="s">
        <v>125</v>
      </c>
      <c r="AU356" s="12" t="s">
        <v>77</v>
      </c>
    </row>
    <row r="357" spans="2:65" s="1" customFormat="1" ht="21.75" customHeight="1" x14ac:dyDescent="0.2">
      <c r="B357" s="27"/>
      <c r="C357" s="102" t="s">
        <v>611</v>
      </c>
      <c r="D357" s="102" t="s">
        <v>118</v>
      </c>
      <c r="E357" s="103" t="s">
        <v>612</v>
      </c>
      <c r="F357" s="104" t="s">
        <v>613</v>
      </c>
      <c r="G357" s="105" t="s">
        <v>227</v>
      </c>
      <c r="H357" s="106">
        <v>54.5</v>
      </c>
      <c r="I357" s="107"/>
      <c r="J357" s="108">
        <f>ROUND(I357*H357,2)</f>
        <v>0</v>
      </c>
      <c r="K357" s="104" t="s">
        <v>19</v>
      </c>
      <c r="L357" s="27"/>
      <c r="M357" s="109" t="s">
        <v>19</v>
      </c>
      <c r="N357" s="110" t="s">
        <v>40</v>
      </c>
      <c r="P357" s="111">
        <f>O357*H357</f>
        <v>0</v>
      </c>
      <c r="Q357" s="111">
        <v>0</v>
      </c>
      <c r="R357" s="111">
        <f>Q357*H357</f>
        <v>0</v>
      </c>
      <c r="S357" s="111">
        <v>0</v>
      </c>
      <c r="T357" s="112">
        <f>S357*H357</f>
        <v>0</v>
      </c>
      <c r="AR357" s="113" t="s">
        <v>123</v>
      </c>
      <c r="AT357" s="113" t="s">
        <v>118</v>
      </c>
      <c r="AU357" s="113" t="s">
        <v>77</v>
      </c>
      <c r="AY357" s="12" t="s">
        <v>124</v>
      </c>
      <c r="BE357" s="114">
        <f>IF(N357="základní",J357,0)</f>
        <v>0</v>
      </c>
      <c r="BF357" s="114">
        <f>IF(N357="snížená",J357,0)</f>
        <v>0</v>
      </c>
      <c r="BG357" s="114">
        <f>IF(N357="zákl. přenesená",J357,0)</f>
        <v>0</v>
      </c>
      <c r="BH357" s="114">
        <f>IF(N357="sníž. přenesená",J357,0)</f>
        <v>0</v>
      </c>
      <c r="BI357" s="114">
        <f>IF(N357="nulová",J357,0)</f>
        <v>0</v>
      </c>
      <c r="BJ357" s="12" t="s">
        <v>77</v>
      </c>
      <c r="BK357" s="114">
        <f>ROUND(I357*H357,2)</f>
        <v>0</v>
      </c>
      <c r="BL357" s="12" t="s">
        <v>123</v>
      </c>
      <c r="BM357" s="113" t="s">
        <v>614</v>
      </c>
    </row>
    <row r="358" spans="2:65" s="1" customFormat="1" ht="19.5" x14ac:dyDescent="0.2">
      <c r="B358" s="27"/>
      <c r="D358" s="115" t="s">
        <v>125</v>
      </c>
      <c r="F358" s="116" t="s">
        <v>615</v>
      </c>
      <c r="I358" s="117"/>
      <c r="L358" s="27"/>
      <c r="M358" s="118"/>
      <c r="T358" s="48"/>
      <c r="AT358" s="12" t="s">
        <v>125</v>
      </c>
      <c r="AU358" s="12" t="s">
        <v>77</v>
      </c>
    </row>
    <row r="359" spans="2:65" s="1" customFormat="1" ht="16.5" customHeight="1" x14ac:dyDescent="0.2">
      <c r="B359" s="27"/>
      <c r="C359" s="102" t="s">
        <v>398</v>
      </c>
      <c r="D359" s="102" t="s">
        <v>118</v>
      </c>
      <c r="E359" s="103" t="s">
        <v>616</v>
      </c>
      <c r="F359" s="104" t="s">
        <v>617</v>
      </c>
      <c r="G359" s="105" t="s">
        <v>189</v>
      </c>
      <c r="H359" s="106">
        <v>22</v>
      </c>
      <c r="I359" s="107"/>
      <c r="J359" s="108">
        <f>ROUND(I359*H359,2)</f>
        <v>0</v>
      </c>
      <c r="K359" s="104" t="s">
        <v>19</v>
      </c>
      <c r="L359" s="27"/>
      <c r="M359" s="109" t="s">
        <v>19</v>
      </c>
      <c r="N359" s="110" t="s">
        <v>40</v>
      </c>
      <c r="P359" s="111">
        <f>O359*H359</f>
        <v>0</v>
      </c>
      <c r="Q359" s="111">
        <v>0</v>
      </c>
      <c r="R359" s="111">
        <f>Q359*H359</f>
        <v>0</v>
      </c>
      <c r="S359" s="111">
        <v>0</v>
      </c>
      <c r="T359" s="112">
        <f>S359*H359</f>
        <v>0</v>
      </c>
      <c r="AR359" s="113" t="s">
        <v>123</v>
      </c>
      <c r="AT359" s="113" t="s">
        <v>118</v>
      </c>
      <c r="AU359" s="113" t="s">
        <v>77</v>
      </c>
      <c r="AY359" s="12" t="s">
        <v>124</v>
      </c>
      <c r="BE359" s="114">
        <f>IF(N359="základní",J359,0)</f>
        <v>0</v>
      </c>
      <c r="BF359" s="114">
        <f>IF(N359="snížená",J359,0)</f>
        <v>0</v>
      </c>
      <c r="BG359" s="114">
        <f>IF(N359="zákl. přenesená",J359,0)</f>
        <v>0</v>
      </c>
      <c r="BH359" s="114">
        <f>IF(N359="sníž. přenesená",J359,0)</f>
        <v>0</v>
      </c>
      <c r="BI359" s="114">
        <f>IF(N359="nulová",J359,0)</f>
        <v>0</v>
      </c>
      <c r="BJ359" s="12" t="s">
        <v>77</v>
      </c>
      <c r="BK359" s="114">
        <f>ROUND(I359*H359,2)</f>
        <v>0</v>
      </c>
      <c r="BL359" s="12" t="s">
        <v>123</v>
      </c>
      <c r="BM359" s="113" t="s">
        <v>618</v>
      </c>
    </row>
    <row r="360" spans="2:65" s="1" customFormat="1" ht="29.25" x14ac:dyDescent="0.2">
      <c r="B360" s="27"/>
      <c r="D360" s="115" t="s">
        <v>125</v>
      </c>
      <c r="F360" s="116" t="s">
        <v>619</v>
      </c>
      <c r="I360" s="117"/>
      <c r="L360" s="27"/>
      <c r="M360" s="118"/>
      <c r="T360" s="48"/>
      <c r="AT360" s="12" t="s">
        <v>125</v>
      </c>
      <c r="AU360" s="12" t="s">
        <v>77</v>
      </c>
    </row>
    <row r="361" spans="2:65" s="1" customFormat="1" ht="16.5" customHeight="1" x14ac:dyDescent="0.2">
      <c r="B361" s="27"/>
      <c r="C361" s="102" t="s">
        <v>620</v>
      </c>
      <c r="D361" s="102" t="s">
        <v>118</v>
      </c>
      <c r="E361" s="103" t="s">
        <v>621</v>
      </c>
      <c r="F361" s="104" t="s">
        <v>622</v>
      </c>
      <c r="G361" s="105" t="s">
        <v>189</v>
      </c>
      <c r="H361" s="106">
        <v>22</v>
      </c>
      <c r="I361" s="107"/>
      <c r="J361" s="108">
        <f>ROUND(I361*H361,2)</f>
        <v>0</v>
      </c>
      <c r="K361" s="104" t="s">
        <v>19</v>
      </c>
      <c r="L361" s="27"/>
      <c r="M361" s="109" t="s">
        <v>19</v>
      </c>
      <c r="N361" s="110" t="s">
        <v>40</v>
      </c>
      <c r="P361" s="111">
        <f>O361*H361</f>
        <v>0</v>
      </c>
      <c r="Q361" s="111">
        <v>0</v>
      </c>
      <c r="R361" s="111">
        <f>Q361*H361</f>
        <v>0</v>
      </c>
      <c r="S361" s="111">
        <v>0</v>
      </c>
      <c r="T361" s="112">
        <f>S361*H361</f>
        <v>0</v>
      </c>
      <c r="AR361" s="113" t="s">
        <v>123</v>
      </c>
      <c r="AT361" s="113" t="s">
        <v>118</v>
      </c>
      <c r="AU361" s="113" t="s">
        <v>77</v>
      </c>
      <c r="AY361" s="12" t="s">
        <v>124</v>
      </c>
      <c r="BE361" s="114">
        <f>IF(N361="základní",J361,0)</f>
        <v>0</v>
      </c>
      <c r="BF361" s="114">
        <f>IF(N361="snížená",J361,0)</f>
        <v>0</v>
      </c>
      <c r="BG361" s="114">
        <f>IF(N361="zákl. přenesená",J361,0)</f>
        <v>0</v>
      </c>
      <c r="BH361" s="114">
        <f>IF(N361="sníž. přenesená",J361,0)</f>
        <v>0</v>
      </c>
      <c r="BI361" s="114">
        <f>IF(N361="nulová",J361,0)</f>
        <v>0</v>
      </c>
      <c r="BJ361" s="12" t="s">
        <v>77</v>
      </c>
      <c r="BK361" s="114">
        <f>ROUND(I361*H361,2)</f>
        <v>0</v>
      </c>
      <c r="BL361" s="12" t="s">
        <v>123</v>
      </c>
      <c r="BM361" s="113" t="s">
        <v>623</v>
      </c>
    </row>
    <row r="362" spans="2:65" s="1" customFormat="1" ht="29.25" x14ac:dyDescent="0.2">
      <c r="B362" s="27"/>
      <c r="D362" s="115" t="s">
        <v>125</v>
      </c>
      <c r="F362" s="116" t="s">
        <v>619</v>
      </c>
      <c r="I362" s="117"/>
      <c r="L362" s="27"/>
      <c r="M362" s="118"/>
      <c r="T362" s="48"/>
      <c r="AT362" s="12" t="s">
        <v>125</v>
      </c>
      <c r="AU362" s="12" t="s">
        <v>77</v>
      </c>
    </row>
    <row r="363" spans="2:65" s="1" customFormat="1" ht="16.5" customHeight="1" x14ac:dyDescent="0.2">
      <c r="B363" s="27"/>
      <c r="C363" s="136" t="s">
        <v>402</v>
      </c>
      <c r="D363" s="136" t="s">
        <v>159</v>
      </c>
      <c r="E363" s="137" t="s">
        <v>624</v>
      </c>
      <c r="F363" s="138" t="s">
        <v>625</v>
      </c>
      <c r="G363" s="139" t="s">
        <v>199</v>
      </c>
      <c r="H363" s="140">
        <v>9.5380000000000003</v>
      </c>
      <c r="I363" s="141"/>
      <c r="J363" s="142">
        <f>ROUND(I363*H363,2)</f>
        <v>0</v>
      </c>
      <c r="K363" s="138" t="s">
        <v>19</v>
      </c>
      <c r="L363" s="143"/>
      <c r="M363" s="144" t="s">
        <v>19</v>
      </c>
      <c r="N363" s="145" t="s">
        <v>40</v>
      </c>
      <c r="P363" s="111">
        <f>O363*H363</f>
        <v>0</v>
      </c>
      <c r="Q363" s="111">
        <v>0</v>
      </c>
      <c r="R363" s="111">
        <f>Q363*H363</f>
        <v>0</v>
      </c>
      <c r="S363" s="111">
        <v>0</v>
      </c>
      <c r="T363" s="112">
        <f>S363*H363</f>
        <v>0</v>
      </c>
      <c r="AR363" s="113" t="s">
        <v>162</v>
      </c>
      <c r="AT363" s="113" t="s">
        <v>159</v>
      </c>
      <c r="AU363" s="113" t="s">
        <v>77</v>
      </c>
      <c r="AY363" s="12" t="s">
        <v>124</v>
      </c>
      <c r="BE363" s="114">
        <f>IF(N363="základní",J363,0)</f>
        <v>0</v>
      </c>
      <c r="BF363" s="114">
        <f>IF(N363="snížená",J363,0)</f>
        <v>0</v>
      </c>
      <c r="BG363" s="114">
        <f>IF(N363="zákl. přenesená",J363,0)</f>
        <v>0</v>
      </c>
      <c r="BH363" s="114">
        <f>IF(N363="sníž. přenesená",J363,0)</f>
        <v>0</v>
      </c>
      <c r="BI363" s="114">
        <f>IF(N363="nulová",J363,0)</f>
        <v>0</v>
      </c>
      <c r="BJ363" s="12" t="s">
        <v>77</v>
      </c>
      <c r="BK363" s="114">
        <f>ROUND(I363*H363,2)</f>
        <v>0</v>
      </c>
      <c r="BL363" s="12" t="s">
        <v>123</v>
      </c>
      <c r="BM363" s="113" t="s">
        <v>626</v>
      </c>
    </row>
    <row r="364" spans="2:65" s="1" customFormat="1" ht="19.5" x14ac:dyDescent="0.2">
      <c r="B364" s="27"/>
      <c r="D364" s="115" t="s">
        <v>125</v>
      </c>
      <c r="F364" s="116" t="s">
        <v>627</v>
      </c>
      <c r="I364" s="117"/>
      <c r="L364" s="27"/>
      <c r="M364" s="118"/>
      <c r="T364" s="48"/>
      <c r="AT364" s="12" t="s">
        <v>125</v>
      </c>
      <c r="AU364" s="12" t="s">
        <v>77</v>
      </c>
    </row>
    <row r="365" spans="2:65" s="1" customFormat="1" ht="16.5" customHeight="1" x14ac:dyDescent="0.2">
      <c r="B365" s="27"/>
      <c r="C365" s="136" t="s">
        <v>628</v>
      </c>
      <c r="D365" s="136" t="s">
        <v>159</v>
      </c>
      <c r="E365" s="137" t="s">
        <v>629</v>
      </c>
      <c r="F365" s="138" t="s">
        <v>630</v>
      </c>
      <c r="G365" s="139" t="s">
        <v>199</v>
      </c>
      <c r="H365" s="140">
        <v>6.8129999999999997</v>
      </c>
      <c r="I365" s="141"/>
      <c r="J365" s="142">
        <f>ROUND(I365*H365,2)</f>
        <v>0</v>
      </c>
      <c r="K365" s="138" t="s">
        <v>19</v>
      </c>
      <c r="L365" s="143"/>
      <c r="M365" s="144" t="s">
        <v>19</v>
      </c>
      <c r="N365" s="145" t="s">
        <v>40</v>
      </c>
      <c r="P365" s="111">
        <f>O365*H365</f>
        <v>0</v>
      </c>
      <c r="Q365" s="111">
        <v>0</v>
      </c>
      <c r="R365" s="111">
        <f>Q365*H365</f>
        <v>0</v>
      </c>
      <c r="S365" s="111">
        <v>0</v>
      </c>
      <c r="T365" s="112">
        <f>S365*H365</f>
        <v>0</v>
      </c>
      <c r="AR365" s="113" t="s">
        <v>162</v>
      </c>
      <c r="AT365" s="113" t="s">
        <v>159</v>
      </c>
      <c r="AU365" s="113" t="s">
        <v>77</v>
      </c>
      <c r="AY365" s="12" t="s">
        <v>124</v>
      </c>
      <c r="BE365" s="114">
        <f>IF(N365="základní",J365,0)</f>
        <v>0</v>
      </c>
      <c r="BF365" s="114">
        <f>IF(N365="snížená",J365,0)</f>
        <v>0</v>
      </c>
      <c r="BG365" s="114">
        <f>IF(N365="zákl. přenesená",J365,0)</f>
        <v>0</v>
      </c>
      <c r="BH365" s="114">
        <f>IF(N365="sníž. přenesená",J365,0)</f>
        <v>0</v>
      </c>
      <c r="BI365" s="114">
        <f>IF(N365="nulová",J365,0)</f>
        <v>0</v>
      </c>
      <c r="BJ365" s="12" t="s">
        <v>77</v>
      </c>
      <c r="BK365" s="114">
        <f>ROUND(I365*H365,2)</f>
        <v>0</v>
      </c>
      <c r="BL365" s="12" t="s">
        <v>123</v>
      </c>
      <c r="BM365" s="113" t="s">
        <v>631</v>
      </c>
    </row>
    <row r="366" spans="2:65" s="1" customFormat="1" ht="19.5" x14ac:dyDescent="0.2">
      <c r="B366" s="27"/>
      <c r="D366" s="115" t="s">
        <v>125</v>
      </c>
      <c r="F366" s="116" t="s">
        <v>632</v>
      </c>
      <c r="I366" s="117"/>
      <c r="L366" s="27"/>
      <c r="M366" s="118"/>
      <c r="T366" s="48"/>
      <c r="AT366" s="12" t="s">
        <v>125</v>
      </c>
      <c r="AU366" s="12" t="s">
        <v>77</v>
      </c>
    </row>
    <row r="367" spans="2:65" s="1" customFormat="1" ht="16.5" customHeight="1" x14ac:dyDescent="0.2">
      <c r="B367" s="27"/>
      <c r="C367" s="136" t="s">
        <v>406</v>
      </c>
      <c r="D367" s="136" t="s">
        <v>159</v>
      </c>
      <c r="E367" s="137" t="s">
        <v>633</v>
      </c>
      <c r="F367" s="138" t="s">
        <v>634</v>
      </c>
      <c r="G367" s="139" t="s">
        <v>199</v>
      </c>
      <c r="H367" s="140">
        <v>6.8129999999999997</v>
      </c>
      <c r="I367" s="141"/>
      <c r="J367" s="142">
        <f>ROUND(I367*H367,2)</f>
        <v>0</v>
      </c>
      <c r="K367" s="138" t="s">
        <v>19</v>
      </c>
      <c r="L367" s="143"/>
      <c r="M367" s="144" t="s">
        <v>19</v>
      </c>
      <c r="N367" s="145" t="s">
        <v>40</v>
      </c>
      <c r="P367" s="111">
        <f>O367*H367</f>
        <v>0</v>
      </c>
      <c r="Q367" s="111">
        <v>0</v>
      </c>
      <c r="R367" s="111">
        <f>Q367*H367</f>
        <v>0</v>
      </c>
      <c r="S367" s="111">
        <v>0</v>
      </c>
      <c r="T367" s="112">
        <f>S367*H367</f>
        <v>0</v>
      </c>
      <c r="AR367" s="113" t="s">
        <v>162</v>
      </c>
      <c r="AT367" s="113" t="s">
        <v>159</v>
      </c>
      <c r="AU367" s="113" t="s">
        <v>77</v>
      </c>
      <c r="AY367" s="12" t="s">
        <v>124</v>
      </c>
      <c r="BE367" s="114">
        <f>IF(N367="základní",J367,0)</f>
        <v>0</v>
      </c>
      <c r="BF367" s="114">
        <f>IF(N367="snížená",J367,0)</f>
        <v>0</v>
      </c>
      <c r="BG367" s="114">
        <f>IF(N367="zákl. přenesená",J367,0)</f>
        <v>0</v>
      </c>
      <c r="BH367" s="114">
        <f>IF(N367="sníž. přenesená",J367,0)</f>
        <v>0</v>
      </c>
      <c r="BI367" s="114">
        <f>IF(N367="nulová",J367,0)</f>
        <v>0</v>
      </c>
      <c r="BJ367" s="12" t="s">
        <v>77</v>
      </c>
      <c r="BK367" s="114">
        <f>ROUND(I367*H367,2)</f>
        <v>0</v>
      </c>
      <c r="BL367" s="12" t="s">
        <v>123</v>
      </c>
      <c r="BM367" s="113" t="s">
        <v>635</v>
      </c>
    </row>
    <row r="368" spans="2:65" s="1" customFormat="1" ht="19.5" x14ac:dyDescent="0.2">
      <c r="B368" s="27"/>
      <c r="D368" s="115" t="s">
        <v>125</v>
      </c>
      <c r="F368" s="116" t="s">
        <v>632</v>
      </c>
      <c r="I368" s="117"/>
      <c r="L368" s="27"/>
      <c r="M368" s="118"/>
      <c r="T368" s="48"/>
      <c r="AT368" s="12" t="s">
        <v>125</v>
      </c>
      <c r="AU368" s="12" t="s">
        <v>77</v>
      </c>
    </row>
    <row r="369" spans="2:65" s="1" customFormat="1" ht="24.2" customHeight="1" x14ac:dyDescent="0.2">
      <c r="B369" s="27"/>
      <c r="C369" s="102" t="s">
        <v>636</v>
      </c>
      <c r="D369" s="102" t="s">
        <v>118</v>
      </c>
      <c r="E369" s="103" t="s">
        <v>539</v>
      </c>
      <c r="F369" s="104" t="s">
        <v>540</v>
      </c>
      <c r="G369" s="105" t="s">
        <v>199</v>
      </c>
      <c r="H369" s="106">
        <v>23.163</v>
      </c>
      <c r="I369" s="107"/>
      <c r="J369" s="108">
        <f>ROUND(I369*H369,2)</f>
        <v>0</v>
      </c>
      <c r="K369" s="104" t="s">
        <v>19</v>
      </c>
      <c r="L369" s="27"/>
      <c r="M369" s="109" t="s">
        <v>19</v>
      </c>
      <c r="N369" s="110" t="s">
        <v>40</v>
      </c>
      <c r="P369" s="111">
        <f>O369*H369</f>
        <v>0</v>
      </c>
      <c r="Q369" s="111">
        <v>0</v>
      </c>
      <c r="R369" s="111">
        <f>Q369*H369</f>
        <v>0</v>
      </c>
      <c r="S369" s="111">
        <v>0</v>
      </c>
      <c r="T369" s="112">
        <f>S369*H369</f>
        <v>0</v>
      </c>
      <c r="AR369" s="113" t="s">
        <v>123</v>
      </c>
      <c r="AT369" s="113" t="s">
        <v>118</v>
      </c>
      <c r="AU369" s="113" t="s">
        <v>77</v>
      </c>
      <c r="AY369" s="12" t="s">
        <v>124</v>
      </c>
      <c r="BE369" s="114">
        <f>IF(N369="základní",J369,0)</f>
        <v>0</v>
      </c>
      <c r="BF369" s="114">
        <f>IF(N369="snížená",J369,0)</f>
        <v>0</v>
      </c>
      <c r="BG369" s="114">
        <f>IF(N369="zákl. přenesená",J369,0)</f>
        <v>0</v>
      </c>
      <c r="BH369" s="114">
        <f>IF(N369="sníž. přenesená",J369,0)</f>
        <v>0</v>
      </c>
      <c r="BI369" s="114">
        <f>IF(N369="nulová",J369,0)</f>
        <v>0</v>
      </c>
      <c r="BJ369" s="12" t="s">
        <v>77</v>
      </c>
      <c r="BK369" s="114">
        <f>ROUND(I369*H369,2)</f>
        <v>0</v>
      </c>
      <c r="BL369" s="12" t="s">
        <v>123</v>
      </c>
      <c r="BM369" s="113" t="s">
        <v>637</v>
      </c>
    </row>
    <row r="370" spans="2:65" s="1" customFormat="1" ht="19.5" x14ac:dyDescent="0.2">
      <c r="B370" s="27"/>
      <c r="D370" s="115" t="s">
        <v>125</v>
      </c>
      <c r="F370" s="116" t="s">
        <v>638</v>
      </c>
      <c r="I370" s="117"/>
      <c r="L370" s="27"/>
      <c r="M370" s="118"/>
      <c r="T370" s="48"/>
      <c r="AT370" s="12" t="s">
        <v>125</v>
      </c>
      <c r="AU370" s="12" t="s">
        <v>77</v>
      </c>
    </row>
    <row r="371" spans="2:65" s="1" customFormat="1" ht="16.5" customHeight="1" x14ac:dyDescent="0.2">
      <c r="B371" s="27"/>
      <c r="C371" s="102" t="s">
        <v>410</v>
      </c>
      <c r="D371" s="102" t="s">
        <v>118</v>
      </c>
      <c r="E371" s="103" t="s">
        <v>235</v>
      </c>
      <c r="F371" s="104" t="s">
        <v>236</v>
      </c>
      <c r="G371" s="105" t="s">
        <v>227</v>
      </c>
      <c r="H371" s="106">
        <v>16</v>
      </c>
      <c r="I371" s="107"/>
      <c r="J371" s="108">
        <f>ROUND(I371*H371,2)</f>
        <v>0</v>
      </c>
      <c r="K371" s="104" t="s">
        <v>19</v>
      </c>
      <c r="L371" s="27"/>
      <c r="M371" s="109" t="s">
        <v>19</v>
      </c>
      <c r="N371" s="110" t="s">
        <v>40</v>
      </c>
      <c r="P371" s="111">
        <f>O371*H371</f>
        <v>0</v>
      </c>
      <c r="Q371" s="111">
        <v>0</v>
      </c>
      <c r="R371" s="111">
        <f>Q371*H371</f>
        <v>0</v>
      </c>
      <c r="S371" s="111">
        <v>0</v>
      </c>
      <c r="T371" s="112">
        <f>S371*H371</f>
        <v>0</v>
      </c>
      <c r="AR371" s="113" t="s">
        <v>123</v>
      </c>
      <c r="AT371" s="113" t="s">
        <v>118</v>
      </c>
      <c r="AU371" s="113" t="s">
        <v>77</v>
      </c>
      <c r="AY371" s="12" t="s">
        <v>124</v>
      </c>
      <c r="BE371" s="114">
        <f>IF(N371="základní",J371,0)</f>
        <v>0</v>
      </c>
      <c r="BF371" s="114">
        <f>IF(N371="snížená",J371,0)</f>
        <v>0</v>
      </c>
      <c r="BG371" s="114">
        <f>IF(N371="zákl. přenesená",J371,0)</f>
        <v>0</v>
      </c>
      <c r="BH371" s="114">
        <f>IF(N371="sníž. přenesená",J371,0)</f>
        <v>0</v>
      </c>
      <c r="BI371" s="114">
        <f>IF(N371="nulová",J371,0)</f>
        <v>0</v>
      </c>
      <c r="BJ371" s="12" t="s">
        <v>77</v>
      </c>
      <c r="BK371" s="114">
        <f>ROUND(I371*H371,2)</f>
        <v>0</v>
      </c>
      <c r="BL371" s="12" t="s">
        <v>123</v>
      </c>
      <c r="BM371" s="113" t="s">
        <v>639</v>
      </c>
    </row>
    <row r="372" spans="2:65" s="1" customFormat="1" ht="19.5" x14ac:dyDescent="0.2">
      <c r="B372" s="27"/>
      <c r="D372" s="115" t="s">
        <v>125</v>
      </c>
      <c r="F372" s="116" t="s">
        <v>640</v>
      </c>
      <c r="I372" s="117"/>
      <c r="L372" s="27"/>
      <c r="M372" s="118"/>
      <c r="T372" s="48"/>
      <c r="AT372" s="12" t="s">
        <v>125</v>
      </c>
      <c r="AU372" s="12" t="s">
        <v>77</v>
      </c>
    </row>
    <row r="373" spans="2:65" s="10" customFormat="1" ht="25.9" customHeight="1" x14ac:dyDescent="0.2">
      <c r="B373" s="126"/>
      <c r="D373" s="127" t="s">
        <v>68</v>
      </c>
      <c r="E373" s="128" t="s">
        <v>641</v>
      </c>
      <c r="F373" s="128" t="s">
        <v>642</v>
      </c>
      <c r="I373" s="129"/>
      <c r="J373" s="130">
        <f>BK373</f>
        <v>0</v>
      </c>
      <c r="L373" s="126"/>
      <c r="M373" s="131"/>
      <c r="P373" s="132">
        <f>SUM(P374:P409)</f>
        <v>0</v>
      </c>
      <c r="R373" s="132">
        <f>SUM(R374:R409)</f>
        <v>0</v>
      </c>
      <c r="T373" s="133">
        <f>SUM(T374:T409)</f>
        <v>0</v>
      </c>
      <c r="AR373" s="127" t="s">
        <v>77</v>
      </c>
      <c r="AT373" s="134" t="s">
        <v>68</v>
      </c>
      <c r="AU373" s="134" t="s">
        <v>69</v>
      </c>
      <c r="AY373" s="127" t="s">
        <v>124</v>
      </c>
      <c r="BK373" s="135">
        <f>SUM(BK374:BK409)</f>
        <v>0</v>
      </c>
    </row>
    <row r="374" spans="2:65" s="1" customFormat="1" ht="16.5" customHeight="1" x14ac:dyDescent="0.2">
      <c r="B374" s="27"/>
      <c r="C374" s="102" t="s">
        <v>643</v>
      </c>
      <c r="D374" s="102" t="s">
        <v>118</v>
      </c>
      <c r="E374" s="103" t="s">
        <v>581</v>
      </c>
      <c r="F374" s="104" t="s">
        <v>582</v>
      </c>
      <c r="G374" s="105" t="s">
        <v>189</v>
      </c>
      <c r="H374" s="106">
        <v>5</v>
      </c>
      <c r="I374" s="107"/>
      <c r="J374" s="108">
        <f>ROUND(I374*H374,2)</f>
        <v>0</v>
      </c>
      <c r="K374" s="104" t="s">
        <v>19</v>
      </c>
      <c r="L374" s="27"/>
      <c r="M374" s="109" t="s">
        <v>19</v>
      </c>
      <c r="N374" s="110" t="s">
        <v>40</v>
      </c>
      <c r="P374" s="111">
        <f>O374*H374</f>
        <v>0</v>
      </c>
      <c r="Q374" s="111">
        <v>0</v>
      </c>
      <c r="R374" s="111">
        <f>Q374*H374</f>
        <v>0</v>
      </c>
      <c r="S374" s="111">
        <v>0</v>
      </c>
      <c r="T374" s="112">
        <f>S374*H374</f>
        <v>0</v>
      </c>
      <c r="AR374" s="113" t="s">
        <v>123</v>
      </c>
      <c r="AT374" s="113" t="s">
        <v>118</v>
      </c>
      <c r="AU374" s="113" t="s">
        <v>77</v>
      </c>
      <c r="AY374" s="12" t="s">
        <v>124</v>
      </c>
      <c r="BE374" s="114">
        <f>IF(N374="základní",J374,0)</f>
        <v>0</v>
      </c>
      <c r="BF374" s="114">
        <f>IF(N374="snížená",J374,0)</f>
        <v>0</v>
      </c>
      <c r="BG374" s="114">
        <f>IF(N374="zákl. přenesená",J374,0)</f>
        <v>0</v>
      </c>
      <c r="BH374" s="114">
        <f>IF(N374="sníž. přenesená",J374,0)</f>
        <v>0</v>
      </c>
      <c r="BI374" s="114">
        <f>IF(N374="nulová",J374,0)</f>
        <v>0</v>
      </c>
      <c r="BJ374" s="12" t="s">
        <v>77</v>
      </c>
      <c r="BK374" s="114">
        <f>ROUND(I374*H374,2)</f>
        <v>0</v>
      </c>
      <c r="BL374" s="12" t="s">
        <v>123</v>
      </c>
      <c r="BM374" s="113" t="s">
        <v>644</v>
      </c>
    </row>
    <row r="375" spans="2:65" s="1" customFormat="1" ht="19.5" x14ac:dyDescent="0.2">
      <c r="B375" s="27"/>
      <c r="D375" s="115" t="s">
        <v>125</v>
      </c>
      <c r="F375" s="116" t="s">
        <v>645</v>
      </c>
      <c r="I375" s="117"/>
      <c r="L375" s="27"/>
      <c r="M375" s="118"/>
      <c r="T375" s="48"/>
      <c r="AT375" s="12" t="s">
        <v>125</v>
      </c>
      <c r="AU375" s="12" t="s">
        <v>77</v>
      </c>
    </row>
    <row r="376" spans="2:65" s="1" customFormat="1" ht="16.5" customHeight="1" x14ac:dyDescent="0.2">
      <c r="B376" s="27"/>
      <c r="C376" s="102" t="s">
        <v>413</v>
      </c>
      <c r="D376" s="102" t="s">
        <v>118</v>
      </c>
      <c r="E376" s="103" t="s">
        <v>585</v>
      </c>
      <c r="F376" s="104" t="s">
        <v>586</v>
      </c>
      <c r="G376" s="105" t="s">
        <v>227</v>
      </c>
      <c r="H376" s="106">
        <v>60</v>
      </c>
      <c r="I376" s="107"/>
      <c r="J376" s="108">
        <f>ROUND(I376*H376,2)</f>
        <v>0</v>
      </c>
      <c r="K376" s="104" t="s">
        <v>19</v>
      </c>
      <c r="L376" s="27"/>
      <c r="M376" s="109" t="s">
        <v>19</v>
      </c>
      <c r="N376" s="110" t="s">
        <v>40</v>
      </c>
      <c r="P376" s="111">
        <f>O376*H376</f>
        <v>0</v>
      </c>
      <c r="Q376" s="111">
        <v>0</v>
      </c>
      <c r="R376" s="111">
        <f>Q376*H376</f>
        <v>0</v>
      </c>
      <c r="S376" s="111">
        <v>0</v>
      </c>
      <c r="T376" s="112">
        <f>S376*H376</f>
        <v>0</v>
      </c>
      <c r="AR376" s="113" t="s">
        <v>123</v>
      </c>
      <c r="AT376" s="113" t="s">
        <v>118</v>
      </c>
      <c r="AU376" s="113" t="s">
        <v>77</v>
      </c>
      <c r="AY376" s="12" t="s">
        <v>124</v>
      </c>
      <c r="BE376" s="114">
        <f>IF(N376="základní",J376,0)</f>
        <v>0</v>
      </c>
      <c r="BF376" s="114">
        <f>IF(N376="snížená",J376,0)</f>
        <v>0</v>
      </c>
      <c r="BG376" s="114">
        <f>IF(N376="zákl. přenesená",J376,0)</f>
        <v>0</v>
      </c>
      <c r="BH376" s="114">
        <f>IF(N376="sníž. přenesená",J376,0)</f>
        <v>0</v>
      </c>
      <c r="BI376" s="114">
        <f>IF(N376="nulová",J376,0)</f>
        <v>0</v>
      </c>
      <c r="BJ376" s="12" t="s">
        <v>77</v>
      </c>
      <c r="BK376" s="114">
        <f>ROUND(I376*H376,2)</f>
        <v>0</v>
      </c>
      <c r="BL376" s="12" t="s">
        <v>123</v>
      </c>
      <c r="BM376" s="113" t="s">
        <v>646</v>
      </c>
    </row>
    <row r="377" spans="2:65" s="1" customFormat="1" ht="19.5" x14ac:dyDescent="0.2">
      <c r="B377" s="27"/>
      <c r="D377" s="115" t="s">
        <v>125</v>
      </c>
      <c r="F377" s="116" t="s">
        <v>647</v>
      </c>
      <c r="I377" s="117"/>
      <c r="L377" s="27"/>
      <c r="M377" s="118"/>
      <c r="T377" s="48"/>
      <c r="AT377" s="12" t="s">
        <v>125</v>
      </c>
      <c r="AU377" s="12" t="s">
        <v>77</v>
      </c>
    </row>
    <row r="378" spans="2:65" s="1" customFormat="1" ht="24.2" customHeight="1" x14ac:dyDescent="0.2">
      <c r="B378" s="27"/>
      <c r="C378" s="102" t="s">
        <v>648</v>
      </c>
      <c r="D378" s="102" t="s">
        <v>118</v>
      </c>
      <c r="E378" s="103" t="s">
        <v>539</v>
      </c>
      <c r="F378" s="104" t="s">
        <v>540</v>
      </c>
      <c r="G378" s="105" t="s">
        <v>199</v>
      </c>
      <c r="H378" s="106">
        <v>26.4</v>
      </c>
      <c r="I378" s="107"/>
      <c r="J378" s="108">
        <f>ROUND(I378*H378,2)</f>
        <v>0</v>
      </c>
      <c r="K378" s="104" t="s">
        <v>19</v>
      </c>
      <c r="L378" s="27"/>
      <c r="M378" s="109" t="s">
        <v>19</v>
      </c>
      <c r="N378" s="110" t="s">
        <v>40</v>
      </c>
      <c r="P378" s="111">
        <f>O378*H378</f>
        <v>0</v>
      </c>
      <c r="Q378" s="111">
        <v>0</v>
      </c>
      <c r="R378" s="111">
        <f>Q378*H378</f>
        <v>0</v>
      </c>
      <c r="S378" s="111">
        <v>0</v>
      </c>
      <c r="T378" s="112">
        <f>S378*H378</f>
        <v>0</v>
      </c>
      <c r="AR378" s="113" t="s">
        <v>123</v>
      </c>
      <c r="AT378" s="113" t="s">
        <v>118</v>
      </c>
      <c r="AU378" s="113" t="s">
        <v>77</v>
      </c>
      <c r="AY378" s="12" t="s">
        <v>124</v>
      </c>
      <c r="BE378" s="114">
        <f>IF(N378="základní",J378,0)</f>
        <v>0</v>
      </c>
      <c r="BF378" s="114">
        <f>IF(N378="snížená",J378,0)</f>
        <v>0</v>
      </c>
      <c r="BG378" s="114">
        <f>IF(N378="zákl. přenesená",J378,0)</f>
        <v>0</v>
      </c>
      <c r="BH378" s="114">
        <f>IF(N378="sníž. přenesená",J378,0)</f>
        <v>0</v>
      </c>
      <c r="BI378" s="114">
        <f>IF(N378="nulová",J378,0)</f>
        <v>0</v>
      </c>
      <c r="BJ378" s="12" t="s">
        <v>77</v>
      </c>
      <c r="BK378" s="114">
        <f>ROUND(I378*H378,2)</f>
        <v>0</v>
      </c>
      <c r="BL378" s="12" t="s">
        <v>123</v>
      </c>
      <c r="BM378" s="113" t="s">
        <v>649</v>
      </c>
    </row>
    <row r="379" spans="2:65" s="1" customFormat="1" ht="19.5" x14ac:dyDescent="0.2">
      <c r="B379" s="27"/>
      <c r="D379" s="115" t="s">
        <v>125</v>
      </c>
      <c r="F379" s="116" t="s">
        <v>650</v>
      </c>
      <c r="I379" s="117"/>
      <c r="L379" s="27"/>
      <c r="M379" s="118"/>
      <c r="T379" s="48"/>
      <c r="AT379" s="12" t="s">
        <v>125</v>
      </c>
      <c r="AU379" s="12" t="s">
        <v>77</v>
      </c>
    </row>
    <row r="380" spans="2:65" s="1" customFormat="1" ht="16.5" customHeight="1" x14ac:dyDescent="0.2">
      <c r="B380" s="27"/>
      <c r="C380" s="102" t="s">
        <v>415</v>
      </c>
      <c r="D380" s="102" t="s">
        <v>118</v>
      </c>
      <c r="E380" s="103" t="s">
        <v>460</v>
      </c>
      <c r="F380" s="104" t="s">
        <v>461</v>
      </c>
      <c r="G380" s="105" t="s">
        <v>199</v>
      </c>
      <c r="H380" s="106">
        <v>26.4</v>
      </c>
      <c r="I380" s="107"/>
      <c r="J380" s="108">
        <f>ROUND(I380*H380,2)</f>
        <v>0</v>
      </c>
      <c r="K380" s="104" t="s">
        <v>19</v>
      </c>
      <c r="L380" s="27"/>
      <c r="M380" s="109" t="s">
        <v>19</v>
      </c>
      <c r="N380" s="110" t="s">
        <v>40</v>
      </c>
      <c r="P380" s="111">
        <f>O380*H380</f>
        <v>0</v>
      </c>
      <c r="Q380" s="111">
        <v>0</v>
      </c>
      <c r="R380" s="111">
        <f>Q380*H380</f>
        <v>0</v>
      </c>
      <c r="S380" s="111">
        <v>0</v>
      </c>
      <c r="T380" s="112">
        <f>S380*H380</f>
        <v>0</v>
      </c>
      <c r="AR380" s="113" t="s">
        <v>123</v>
      </c>
      <c r="AT380" s="113" t="s">
        <v>118</v>
      </c>
      <c r="AU380" s="113" t="s">
        <v>77</v>
      </c>
      <c r="AY380" s="12" t="s">
        <v>124</v>
      </c>
      <c r="BE380" s="114">
        <f>IF(N380="základní",J380,0)</f>
        <v>0</v>
      </c>
      <c r="BF380" s="114">
        <f>IF(N380="snížená",J380,0)</f>
        <v>0</v>
      </c>
      <c r="BG380" s="114">
        <f>IF(N380="zákl. přenesená",J380,0)</f>
        <v>0</v>
      </c>
      <c r="BH380" s="114">
        <f>IF(N380="sníž. přenesená",J380,0)</f>
        <v>0</v>
      </c>
      <c r="BI380" s="114">
        <f>IF(N380="nulová",J380,0)</f>
        <v>0</v>
      </c>
      <c r="BJ380" s="12" t="s">
        <v>77</v>
      </c>
      <c r="BK380" s="114">
        <f>ROUND(I380*H380,2)</f>
        <v>0</v>
      </c>
      <c r="BL380" s="12" t="s">
        <v>123</v>
      </c>
      <c r="BM380" s="113" t="s">
        <v>651</v>
      </c>
    </row>
    <row r="381" spans="2:65" s="1" customFormat="1" ht="19.5" x14ac:dyDescent="0.2">
      <c r="B381" s="27"/>
      <c r="D381" s="115" t="s">
        <v>125</v>
      </c>
      <c r="F381" s="116" t="s">
        <v>650</v>
      </c>
      <c r="I381" s="117"/>
      <c r="L381" s="27"/>
      <c r="M381" s="118"/>
      <c r="T381" s="48"/>
      <c r="AT381" s="12" t="s">
        <v>125</v>
      </c>
      <c r="AU381" s="12" t="s">
        <v>77</v>
      </c>
    </row>
    <row r="382" spans="2:65" s="1" customFormat="1" ht="16.5" customHeight="1" x14ac:dyDescent="0.2">
      <c r="B382" s="27"/>
      <c r="C382" s="102" t="s">
        <v>652</v>
      </c>
      <c r="D382" s="102" t="s">
        <v>118</v>
      </c>
      <c r="E382" s="103" t="s">
        <v>594</v>
      </c>
      <c r="F382" s="104" t="s">
        <v>595</v>
      </c>
      <c r="G382" s="105" t="s">
        <v>189</v>
      </c>
      <c r="H382" s="106">
        <v>13.2</v>
      </c>
      <c r="I382" s="107"/>
      <c r="J382" s="108">
        <f>ROUND(I382*H382,2)</f>
        <v>0</v>
      </c>
      <c r="K382" s="104" t="s">
        <v>19</v>
      </c>
      <c r="L382" s="27"/>
      <c r="M382" s="109" t="s">
        <v>19</v>
      </c>
      <c r="N382" s="110" t="s">
        <v>40</v>
      </c>
      <c r="P382" s="111">
        <f>O382*H382</f>
        <v>0</v>
      </c>
      <c r="Q382" s="111">
        <v>0</v>
      </c>
      <c r="R382" s="111">
        <f>Q382*H382</f>
        <v>0</v>
      </c>
      <c r="S382" s="111">
        <v>0</v>
      </c>
      <c r="T382" s="112">
        <f>S382*H382</f>
        <v>0</v>
      </c>
      <c r="AR382" s="113" t="s">
        <v>123</v>
      </c>
      <c r="AT382" s="113" t="s">
        <v>118</v>
      </c>
      <c r="AU382" s="113" t="s">
        <v>77</v>
      </c>
      <c r="AY382" s="12" t="s">
        <v>124</v>
      </c>
      <c r="BE382" s="114">
        <f>IF(N382="základní",J382,0)</f>
        <v>0</v>
      </c>
      <c r="BF382" s="114">
        <f>IF(N382="snížená",J382,0)</f>
        <v>0</v>
      </c>
      <c r="BG382" s="114">
        <f>IF(N382="zákl. přenesená",J382,0)</f>
        <v>0</v>
      </c>
      <c r="BH382" s="114">
        <f>IF(N382="sníž. přenesená",J382,0)</f>
        <v>0</v>
      </c>
      <c r="BI382" s="114">
        <f>IF(N382="nulová",J382,0)</f>
        <v>0</v>
      </c>
      <c r="BJ382" s="12" t="s">
        <v>77</v>
      </c>
      <c r="BK382" s="114">
        <f>ROUND(I382*H382,2)</f>
        <v>0</v>
      </c>
      <c r="BL382" s="12" t="s">
        <v>123</v>
      </c>
      <c r="BM382" s="113" t="s">
        <v>653</v>
      </c>
    </row>
    <row r="383" spans="2:65" s="1" customFormat="1" ht="19.5" x14ac:dyDescent="0.2">
      <c r="B383" s="27"/>
      <c r="D383" s="115" t="s">
        <v>125</v>
      </c>
      <c r="F383" s="116" t="s">
        <v>654</v>
      </c>
      <c r="I383" s="117"/>
      <c r="L383" s="27"/>
      <c r="M383" s="118"/>
      <c r="T383" s="48"/>
      <c r="AT383" s="12" t="s">
        <v>125</v>
      </c>
      <c r="AU383" s="12" t="s">
        <v>77</v>
      </c>
    </row>
    <row r="384" spans="2:65" s="1" customFormat="1" ht="16.5" customHeight="1" x14ac:dyDescent="0.2">
      <c r="B384" s="27"/>
      <c r="C384" s="102" t="s">
        <v>418</v>
      </c>
      <c r="D384" s="102" t="s">
        <v>118</v>
      </c>
      <c r="E384" s="103" t="s">
        <v>289</v>
      </c>
      <c r="F384" s="104" t="s">
        <v>290</v>
      </c>
      <c r="G384" s="105" t="s">
        <v>121</v>
      </c>
      <c r="H384" s="106">
        <v>52</v>
      </c>
      <c r="I384" s="107"/>
      <c r="J384" s="108">
        <f>ROUND(I384*H384,2)</f>
        <v>0</v>
      </c>
      <c r="K384" s="104" t="s">
        <v>19</v>
      </c>
      <c r="L384" s="27"/>
      <c r="M384" s="109" t="s">
        <v>19</v>
      </c>
      <c r="N384" s="110" t="s">
        <v>40</v>
      </c>
      <c r="P384" s="111">
        <f>O384*H384</f>
        <v>0</v>
      </c>
      <c r="Q384" s="111">
        <v>0</v>
      </c>
      <c r="R384" s="111">
        <f>Q384*H384</f>
        <v>0</v>
      </c>
      <c r="S384" s="111">
        <v>0</v>
      </c>
      <c r="T384" s="112">
        <f>S384*H384</f>
        <v>0</v>
      </c>
      <c r="AR384" s="113" t="s">
        <v>123</v>
      </c>
      <c r="AT384" s="113" t="s">
        <v>118</v>
      </c>
      <c r="AU384" s="113" t="s">
        <v>77</v>
      </c>
      <c r="AY384" s="12" t="s">
        <v>124</v>
      </c>
      <c r="BE384" s="114">
        <f>IF(N384="základní",J384,0)</f>
        <v>0</v>
      </c>
      <c r="BF384" s="114">
        <f>IF(N384="snížená",J384,0)</f>
        <v>0</v>
      </c>
      <c r="BG384" s="114">
        <f>IF(N384="zákl. přenesená",J384,0)</f>
        <v>0</v>
      </c>
      <c r="BH384" s="114">
        <f>IF(N384="sníž. přenesená",J384,0)</f>
        <v>0</v>
      </c>
      <c r="BI384" s="114">
        <f>IF(N384="nulová",J384,0)</f>
        <v>0</v>
      </c>
      <c r="BJ384" s="12" t="s">
        <v>77</v>
      </c>
      <c r="BK384" s="114">
        <f>ROUND(I384*H384,2)</f>
        <v>0</v>
      </c>
      <c r="BL384" s="12" t="s">
        <v>123</v>
      </c>
      <c r="BM384" s="113" t="s">
        <v>655</v>
      </c>
    </row>
    <row r="385" spans="2:65" s="1" customFormat="1" ht="19.5" x14ac:dyDescent="0.2">
      <c r="B385" s="27"/>
      <c r="D385" s="115" t="s">
        <v>125</v>
      </c>
      <c r="F385" s="116" t="s">
        <v>599</v>
      </c>
      <c r="I385" s="117"/>
      <c r="L385" s="27"/>
      <c r="M385" s="118"/>
      <c r="T385" s="48"/>
      <c r="AT385" s="12" t="s">
        <v>125</v>
      </c>
      <c r="AU385" s="12" t="s">
        <v>77</v>
      </c>
    </row>
    <row r="386" spans="2:65" s="1" customFormat="1" ht="16.5" customHeight="1" x14ac:dyDescent="0.2">
      <c r="B386" s="27"/>
      <c r="C386" s="136" t="s">
        <v>656</v>
      </c>
      <c r="D386" s="136" t="s">
        <v>159</v>
      </c>
      <c r="E386" s="137" t="s">
        <v>601</v>
      </c>
      <c r="F386" s="138" t="s">
        <v>602</v>
      </c>
      <c r="G386" s="139" t="s">
        <v>121</v>
      </c>
      <c r="H386" s="140">
        <v>52</v>
      </c>
      <c r="I386" s="141"/>
      <c r="J386" s="142">
        <f>ROUND(I386*H386,2)</f>
        <v>0</v>
      </c>
      <c r="K386" s="138" t="s">
        <v>19</v>
      </c>
      <c r="L386" s="143"/>
      <c r="M386" s="144" t="s">
        <v>19</v>
      </c>
      <c r="N386" s="145" t="s">
        <v>40</v>
      </c>
      <c r="P386" s="111">
        <f>O386*H386</f>
        <v>0</v>
      </c>
      <c r="Q386" s="111">
        <v>0</v>
      </c>
      <c r="R386" s="111">
        <f>Q386*H386</f>
        <v>0</v>
      </c>
      <c r="S386" s="111">
        <v>0</v>
      </c>
      <c r="T386" s="112">
        <f>S386*H386</f>
        <v>0</v>
      </c>
      <c r="AR386" s="113" t="s">
        <v>162</v>
      </c>
      <c r="AT386" s="113" t="s">
        <v>159</v>
      </c>
      <c r="AU386" s="113" t="s">
        <v>77</v>
      </c>
      <c r="AY386" s="12" t="s">
        <v>124</v>
      </c>
      <c r="BE386" s="114">
        <f>IF(N386="základní",J386,0)</f>
        <v>0</v>
      </c>
      <c r="BF386" s="114">
        <f>IF(N386="snížená",J386,0)</f>
        <v>0</v>
      </c>
      <c r="BG386" s="114">
        <f>IF(N386="zákl. přenesená",J386,0)</f>
        <v>0</v>
      </c>
      <c r="BH386" s="114">
        <f>IF(N386="sníž. přenesená",J386,0)</f>
        <v>0</v>
      </c>
      <c r="BI386" s="114">
        <f>IF(N386="nulová",J386,0)</f>
        <v>0</v>
      </c>
      <c r="BJ386" s="12" t="s">
        <v>77</v>
      </c>
      <c r="BK386" s="114">
        <f>ROUND(I386*H386,2)</f>
        <v>0</v>
      </c>
      <c r="BL386" s="12" t="s">
        <v>123</v>
      </c>
      <c r="BM386" s="113" t="s">
        <v>657</v>
      </c>
    </row>
    <row r="387" spans="2:65" s="1" customFormat="1" ht="19.5" x14ac:dyDescent="0.2">
      <c r="B387" s="27"/>
      <c r="D387" s="115" t="s">
        <v>125</v>
      </c>
      <c r="F387" s="116" t="s">
        <v>599</v>
      </c>
      <c r="I387" s="117"/>
      <c r="L387" s="27"/>
      <c r="M387" s="118"/>
      <c r="T387" s="48"/>
      <c r="AT387" s="12" t="s">
        <v>125</v>
      </c>
      <c r="AU387" s="12" t="s">
        <v>77</v>
      </c>
    </row>
    <row r="388" spans="2:65" s="1" customFormat="1" ht="24.2" customHeight="1" x14ac:dyDescent="0.2">
      <c r="B388" s="27"/>
      <c r="C388" s="102" t="s">
        <v>422</v>
      </c>
      <c r="D388" s="102" t="s">
        <v>118</v>
      </c>
      <c r="E388" s="103" t="s">
        <v>530</v>
      </c>
      <c r="F388" s="104" t="s">
        <v>531</v>
      </c>
      <c r="G388" s="105" t="s">
        <v>121</v>
      </c>
      <c r="H388" s="106">
        <v>1</v>
      </c>
      <c r="I388" s="107"/>
      <c r="J388" s="108">
        <f>ROUND(I388*H388,2)</f>
        <v>0</v>
      </c>
      <c r="K388" s="104" t="s">
        <v>19</v>
      </c>
      <c r="L388" s="27"/>
      <c r="M388" s="109" t="s">
        <v>19</v>
      </c>
      <c r="N388" s="110" t="s">
        <v>40</v>
      </c>
      <c r="P388" s="111">
        <f>O388*H388</f>
        <v>0</v>
      </c>
      <c r="Q388" s="111">
        <v>0</v>
      </c>
      <c r="R388" s="111">
        <f>Q388*H388</f>
        <v>0</v>
      </c>
      <c r="S388" s="111">
        <v>0</v>
      </c>
      <c r="T388" s="112">
        <f>S388*H388</f>
        <v>0</v>
      </c>
      <c r="AR388" s="113" t="s">
        <v>123</v>
      </c>
      <c r="AT388" s="113" t="s">
        <v>118</v>
      </c>
      <c r="AU388" s="113" t="s">
        <v>77</v>
      </c>
      <c r="AY388" s="12" t="s">
        <v>124</v>
      </c>
      <c r="BE388" s="114">
        <f>IF(N388="základní",J388,0)</f>
        <v>0</v>
      </c>
      <c r="BF388" s="114">
        <f>IF(N388="snížená",J388,0)</f>
        <v>0</v>
      </c>
      <c r="BG388" s="114">
        <f>IF(N388="zákl. přenesená",J388,0)</f>
        <v>0</v>
      </c>
      <c r="BH388" s="114">
        <f>IF(N388="sníž. přenesená",J388,0)</f>
        <v>0</v>
      </c>
      <c r="BI388" s="114">
        <f>IF(N388="nulová",J388,0)</f>
        <v>0</v>
      </c>
      <c r="BJ388" s="12" t="s">
        <v>77</v>
      </c>
      <c r="BK388" s="114">
        <f>ROUND(I388*H388,2)</f>
        <v>0</v>
      </c>
      <c r="BL388" s="12" t="s">
        <v>123</v>
      </c>
      <c r="BM388" s="113" t="s">
        <v>658</v>
      </c>
    </row>
    <row r="389" spans="2:65" s="1" customFormat="1" ht="19.5" x14ac:dyDescent="0.2">
      <c r="B389" s="27"/>
      <c r="D389" s="115" t="s">
        <v>125</v>
      </c>
      <c r="F389" s="116" t="s">
        <v>533</v>
      </c>
      <c r="I389" s="117"/>
      <c r="L389" s="27"/>
      <c r="M389" s="118"/>
      <c r="T389" s="48"/>
      <c r="AT389" s="12" t="s">
        <v>125</v>
      </c>
      <c r="AU389" s="12" t="s">
        <v>77</v>
      </c>
    </row>
    <row r="390" spans="2:65" s="1" customFormat="1" ht="16.5" customHeight="1" x14ac:dyDescent="0.2">
      <c r="B390" s="27"/>
      <c r="C390" s="102" t="s">
        <v>659</v>
      </c>
      <c r="D390" s="102" t="s">
        <v>118</v>
      </c>
      <c r="E390" s="103" t="s">
        <v>606</v>
      </c>
      <c r="F390" s="104" t="s">
        <v>607</v>
      </c>
      <c r="G390" s="105" t="s">
        <v>189</v>
      </c>
      <c r="H390" s="106">
        <v>7.2</v>
      </c>
      <c r="I390" s="107"/>
      <c r="J390" s="108">
        <f>ROUND(I390*H390,2)</f>
        <v>0</v>
      </c>
      <c r="K390" s="104" t="s">
        <v>19</v>
      </c>
      <c r="L390" s="27"/>
      <c r="M390" s="109" t="s">
        <v>19</v>
      </c>
      <c r="N390" s="110" t="s">
        <v>40</v>
      </c>
      <c r="P390" s="111">
        <f>O390*H390</f>
        <v>0</v>
      </c>
      <c r="Q390" s="111">
        <v>0</v>
      </c>
      <c r="R390" s="111">
        <f>Q390*H390</f>
        <v>0</v>
      </c>
      <c r="S390" s="111">
        <v>0</v>
      </c>
      <c r="T390" s="112">
        <f>S390*H390</f>
        <v>0</v>
      </c>
      <c r="AR390" s="113" t="s">
        <v>123</v>
      </c>
      <c r="AT390" s="113" t="s">
        <v>118</v>
      </c>
      <c r="AU390" s="113" t="s">
        <v>77</v>
      </c>
      <c r="AY390" s="12" t="s">
        <v>124</v>
      </c>
      <c r="BE390" s="114">
        <f>IF(N390="základní",J390,0)</f>
        <v>0</v>
      </c>
      <c r="BF390" s="114">
        <f>IF(N390="snížená",J390,0)</f>
        <v>0</v>
      </c>
      <c r="BG390" s="114">
        <f>IF(N390="zákl. přenesená",J390,0)</f>
        <v>0</v>
      </c>
      <c r="BH390" s="114">
        <f>IF(N390="sníž. přenesená",J390,0)</f>
        <v>0</v>
      </c>
      <c r="BI390" s="114">
        <f>IF(N390="nulová",J390,0)</f>
        <v>0</v>
      </c>
      <c r="BJ390" s="12" t="s">
        <v>77</v>
      </c>
      <c r="BK390" s="114">
        <f>ROUND(I390*H390,2)</f>
        <v>0</v>
      </c>
      <c r="BL390" s="12" t="s">
        <v>123</v>
      </c>
      <c r="BM390" s="113" t="s">
        <v>660</v>
      </c>
    </row>
    <row r="391" spans="2:65" s="1" customFormat="1" ht="29.25" x14ac:dyDescent="0.2">
      <c r="B391" s="27"/>
      <c r="D391" s="115" t="s">
        <v>125</v>
      </c>
      <c r="F391" s="116" t="s">
        <v>609</v>
      </c>
      <c r="I391" s="117"/>
      <c r="L391" s="27"/>
      <c r="M391" s="118"/>
      <c r="T391" s="48"/>
      <c r="AT391" s="12" t="s">
        <v>125</v>
      </c>
      <c r="AU391" s="12" t="s">
        <v>77</v>
      </c>
    </row>
    <row r="392" spans="2:65" s="1" customFormat="1" ht="16.5" customHeight="1" x14ac:dyDescent="0.2">
      <c r="B392" s="27"/>
      <c r="C392" s="102" t="s">
        <v>424</v>
      </c>
      <c r="D392" s="102" t="s">
        <v>118</v>
      </c>
      <c r="E392" s="103" t="s">
        <v>516</v>
      </c>
      <c r="F392" s="104" t="s">
        <v>517</v>
      </c>
      <c r="G392" s="105" t="s">
        <v>121</v>
      </c>
      <c r="H392" s="106">
        <v>2</v>
      </c>
      <c r="I392" s="107"/>
      <c r="J392" s="108">
        <f>ROUND(I392*H392,2)</f>
        <v>0</v>
      </c>
      <c r="K392" s="104" t="s">
        <v>19</v>
      </c>
      <c r="L392" s="27"/>
      <c r="M392" s="109" t="s">
        <v>19</v>
      </c>
      <c r="N392" s="110" t="s">
        <v>40</v>
      </c>
      <c r="P392" s="111">
        <f>O392*H392</f>
        <v>0</v>
      </c>
      <c r="Q392" s="111">
        <v>0</v>
      </c>
      <c r="R392" s="111">
        <f>Q392*H392</f>
        <v>0</v>
      </c>
      <c r="S392" s="111">
        <v>0</v>
      </c>
      <c r="T392" s="112">
        <f>S392*H392</f>
        <v>0</v>
      </c>
      <c r="AR392" s="113" t="s">
        <v>123</v>
      </c>
      <c r="AT392" s="113" t="s">
        <v>118</v>
      </c>
      <c r="AU392" s="113" t="s">
        <v>77</v>
      </c>
      <c r="AY392" s="12" t="s">
        <v>124</v>
      </c>
      <c r="BE392" s="114">
        <f>IF(N392="základní",J392,0)</f>
        <v>0</v>
      </c>
      <c r="BF392" s="114">
        <f>IF(N392="snížená",J392,0)</f>
        <v>0</v>
      </c>
      <c r="BG392" s="114">
        <f>IF(N392="zákl. přenesená",J392,0)</f>
        <v>0</v>
      </c>
      <c r="BH392" s="114">
        <f>IF(N392="sníž. přenesená",J392,0)</f>
        <v>0</v>
      </c>
      <c r="BI392" s="114">
        <f>IF(N392="nulová",J392,0)</f>
        <v>0</v>
      </c>
      <c r="BJ392" s="12" t="s">
        <v>77</v>
      </c>
      <c r="BK392" s="114">
        <f>ROUND(I392*H392,2)</f>
        <v>0</v>
      </c>
      <c r="BL392" s="12" t="s">
        <v>123</v>
      </c>
      <c r="BM392" s="113" t="s">
        <v>661</v>
      </c>
    </row>
    <row r="393" spans="2:65" s="1" customFormat="1" ht="19.5" x14ac:dyDescent="0.2">
      <c r="B393" s="27"/>
      <c r="D393" s="115" t="s">
        <v>125</v>
      </c>
      <c r="F393" s="116" t="s">
        <v>501</v>
      </c>
      <c r="I393" s="117"/>
      <c r="L393" s="27"/>
      <c r="M393" s="118"/>
      <c r="T393" s="48"/>
      <c r="AT393" s="12" t="s">
        <v>125</v>
      </c>
      <c r="AU393" s="12" t="s">
        <v>77</v>
      </c>
    </row>
    <row r="394" spans="2:65" s="1" customFormat="1" ht="21.75" customHeight="1" x14ac:dyDescent="0.2">
      <c r="B394" s="27"/>
      <c r="C394" s="102" t="s">
        <v>662</v>
      </c>
      <c r="D394" s="102" t="s">
        <v>118</v>
      </c>
      <c r="E394" s="103" t="s">
        <v>612</v>
      </c>
      <c r="F394" s="104" t="s">
        <v>613</v>
      </c>
      <c r="G394" s="105" t="s">
        <v>227</v>
      </c>
      <c r="H394" s="106">
        <v>52</v>
      </c>
      <c r="I394" s="107"/>
      <c r="J394" s="108">
        <f>ROUND(I394*H394,2)</f>
        <v>0</v>
      </c>
      <c r="K394" s="104" t="s">
        <v>19</v>
      </c>
      <c r="L394" s="27"/>
      <c r="M394" s="109" t="s">
        <v>19</v>
      </c>
      <c r="N394" s="110" t="s">
        <v>40</v>
      </c>
      <c r="P394" s="111">
        <f>O394*H394</f>
        <v>0</v>
      </c>
      <c r="Q394" s="111">
        <v>0</v>
      </c>
      <c r="R394" s="111">
        <f>Q394*H394</f>
        <v>0</v>
      </c>
      <c r="S394" s="111">
        <v>0</v>
      </c>
      <c r="T394" s="112">
        <f>S394*H394</f>
        <v>0</v>
      </c>
      <c r="AR394" s="113" t="s">
        <v>123</v>
      </c>
      <c r="AT394" s="113" t="s">
        <v>118</v>
      </c>
      <c r="AU394" s="113" t="s">
        <v>77</v>
      </c>
      <c r="AY394" s="12" t="s">
        <v>124</v>
      </c>
      <c r="BE394" s="114">
        <f>IF(N394="základní",J394,0)</f>
        <v>0</v>
      </c>
      <c r="BF394" s="114">
        <f>IF(N394="snížená",J394,0)</f>
        <v>0</v>
      </c>
      <c r="BG394" s="114">
        <f>IF(N394="zákl. přenesená",J394,0)</f>
        <v>0</v>
      </c>
      <c r="BH394" s="114">
        <f>IF(N394="sníž. přenesená",J394,0)</f>
        <v>0</v>
      </c>
      <c r="BI394" s="114">
        <f>IF(N394="nulová",J394,0)</f>
        <v>0</v>
      </c>
      <c r="BJ394" s="12" t="s">
        <v>77</v>
      </c>
      <c r="BK394" s="114">
        <f>ROUND(I394*H394,2)</f>
        <v>0</v>
      </c>
      <c r="BL394" s="12" t="s">
        <v>123</v>
      </c>
      <c r="BM394" s="113" t="s">
        <v>663</v>
      </c>
    </row>
    <row r="395" spans="2:65" s="1" customFormat="1" ht="19.5" x14ac:dyDescent="0.2">
      <c r="B395" s="27"/>
      <c r="D395" s="115" t="s">
        <v>125</v>
      </c>
      <c r="F395" s="116" t="s">
        <v>664</v>
      </c>
      <c r="I395" s="117"/>
      <c r="L395" s="27"/>
      <c r="M395" s="118"/>
      <c r="T395" s="48"/>
      <c r="AT395" s="12" t="s">
        <v>125</v>
      </c>
      <c r="AU395" s="12" t="s">
        <v>77</v>
      </c>
    </row>
    <row r="396" spans="2:65" s="1" customFormat="1" ht="16.5" customHeight="1" x14ac:dyDescent="0.2">
      <c r="B396" s="27"/>
      <c r="C396" s="102" t="s">
        <v>426</v>
      </c>
      <c r="D396" s="102" t="s">
        <v>118</v>
      </c>
      <c r="E396" s="103" t="s">
        <v>616</v>
      </c>
      <c r="F396" s="104" t="s">
        <v>617</v>
      </c>
      <c r="G396" s="105" t="s">
        <v>189</v>
      </c>
      <c r="H396" s="106">
        <v>22.6</v>
      </c>
      <c r="I396" s="107"/>
      <c r="J396" s="108">
        <f>ROUND(I396*H396,2)</f>
        <v>0</v>
      </c>
      <c r="K396" s="104" t="s">
        <v>19</v>
      </c>
      <c r="L396" s="27"/>
      <c r="M396" s="109" t="s">
        <v>19</v>
      </c>
      <c r="N396" s="110" t="s">
        <v>40</v>
      </c>
      <c r="P396" s="111">
        <f>O396*H396</f>
        <v>0</v>
      </c>
      <c r="Q396" s="111">
        <v>0</v>
      </c>
      <c r="R396" s="111">
        <f>Q396*H396</f>
        <v>0</v>
      </c>
      <c r="S396" s="111">
        <v>0</v>
      </c>
      <c r="T396" s="112">
        <f>S396*H396</f>
        <v>0</v>
      </c>
      <c r="AR396" s="113" t="s">
        <v>123</v>
      </c>
      <c r="AT396" s="113" t="s">
        <v>118</v>
      </c>
      <c r="AU396" s="113" t="s">
        <v>77</v>
      </c>
      <c r="AY396" s="12" t="s">
        <v>124</v>
      </c>
      <c r="BE396" s="114">
        <f>IF(N396="základní",J396,0)</f>
        <v>0</v>
      </c>
      <c r="BF396" s="114">
        <f>IF(N396="snížená",J396,0)</f>
        <v>0</v>
      </c>
      <c r="BG396" s="114">
        <f>IF(N396="zákl. přenesená",J396,0)</f>
        <v>0</v>
      </c>
      <c r="BH396" s="114">
        <f>IF(N396="sníž. přenesená",J396,0)</f>
        <v>0</v>
      </c>
      <c r="BI396" s="114">
        <f>IF(N396="nulová",J396,0)</f>
        <v>0</v>
      </c>
      <c r="BJ396" s="12" t="s">
        <v>77</v>
      </c>
      <c r="BK396" s="114">
        <f>ROUND(I396*H396,2)</f>
        <v>0</v>
      </c>
      <c r="BL396" s="12" t="s">
        <v>123</v>
      </c>
      <c r="BM396" s="113" t="s">
        <v>665</v>
      </c>
    </row>
    <row r="397" spans="2:65" s="1" customFormat="1" ht="29.25" x14ac:dyDescent="0.2">
      <c r="B397" s="27"/>
      <c r="D397" s="115" t="s">
        <v>125</v>
      </c>
      <c r="F397" s="116" t="s">
        <v>666</v>
      </c>
      <c r="I397" s="117"/>
      <c r="L397" s="27"/>
      <c r="M397" s="118"/>
      <c r="T397" s="48"/>
      <c r="AT397" s="12" t="s">
        <v>125</v>
      </c>
      <c r="AU397" s="12" t="s">
        <v>77</v>
      </c>
    </row>
    <row r="398" spans="2:65" s="1" customFormat="1" ht="16.5" customHeight="1" x14ac:dyDescent="0.2">
      <c r="B398" s="27"/>
      <c r="C398" s="102" t="s">
        <v>667</v>
      </c>
      <c r="D398" s="102" t="s">
        <v>118</v>
      </c>
      <c r="E398" s="103" t="s">
        <v>621</v>
      </c>
      <c r="F398" s="104" t="s">
        <v>622</v>
      </c>
      <c r="G398" s="105" t="s">
        <v>189</v>
      </c>
      <c r="H398" s="106">
        <v>22.6</v>
      </c>
      <c r="I398" s="107"/>
      <c r="J398" s="108">
        <f>ROUND(I398*H398,2)</f>
        <v>0</v>
      </c>
      <c r="K398" s="104" t="s">
        <v>19</v>
      </c>
      <c r="L398" s="27"/>
      <c r="M398" s="109" t="s">
        <v>19</v>
      </c>
      <c r="N398" s="110" t="s">
        <v>40</v>
      </c>
      <c r="P398" s="111">
        <f>O398*H398</f>
        <v>0</v>
      </c>
      <c r="Q398" s="111">
        <v>0</v>
      </c>
      <c r="R398" s="111">
        <f>Q398*H398</f>
        <v>0</v>
      </c>
      <c r="S398" s="111">
        <v>0</v>
      </c>
      <c r="T398" s="112">
        <f>S398*H398</f>
        <v>0</v>
      </c>
      <c r="AR398" s="113" t="s">
        <v>123</v>
      </c>
      <c r="AT398" s="113" t="s">
        <v>118</v>
      </c>
      <c r="AU398" s="113" t="s">
        <v>77</v>
      </c>
      <c r="AY398" s="12" t="s">
        <v>124</v>
      </c>
      <c r="BE398" s="114">
        <f>IF(N398="základní",J398,0)</f>
        <v>0</v>
      </c>
      <c r="BF398" s="114">
        <f>IF(N398="snížená",J398,0)</f>
        <v>0</v>
      </c>
      <c r="BG398" s="114">
        <f>IF(N398="zákl. přenesená",J398,0)</f>
        <v>0</v>
      </c>
      <c r="BH398" s="114">
        <f>IF(N398="sníž. přenesená",J398,0)</f>
        <v>0</v>
      </c>
      <c r="BI398" s="114">
        <f>IF(N398="nulová",J398,0)</f>
        <v>0</v>
      </c>
      <c r="BJ398" s="12" t="s">
        <v>77</v>
      </c>
      <c r="BK398" s="114">
        <f>ROUND(I398*H398,2)</f>
        <v>0</v>
      </c>
      <c r="BL398" s="12" t="s">
        <v>123</v>
      </c>
      <c r="BM398" s="113" t="s">
        <v>668</v>
      </c>
    </row>
    <row r="399" spans="2:65" s="1" customFormat="1" ht="29.25" x14ac:dyDescent="0.2">
      <c r="B399" s="27"/>
      <c r="D399" s="115" t="s">
        <v>125</v>
      </c>
      <c r="F399" s="116" t="s">
        <v>666</v>
      </c>
      <c r="I399" s="117"/>
      <c r="L399" s="27"/>
      <c r="M399" s="118"/>
      <c r="T399" s="48"/>
      <c r="AT399" s="12" t="s">
        <v>125</v>
      </c>
      <c r="AU399" s="12" t="s">
        <v>77</v>
      </c>
    </row>
    <row r="400" spans="2:65" s="1" customFormat="1" ht="16.5" customHeight="1" x14ac:dyDescent="0.2">
      <c r="B400" s="27"/>
      <c r="C400" s="136" t="s">
        <v>429</v>
      </c>
      <c r="D400" s="136" t="s">
        <v>159</v>
      </c>
      <c r="E400" s="137" t="s">
        <v>624</v>
      </c>
      <c r="F400" s="138" t="s">
        <v>625</v>
      </c>
      <c r="G400" s="139" t="s">
        <v>199</v>
      </c>
      <c r="H400" s="140">
        <v>9.1</v>
      </c>
      <c r="I400" s="141"/>
      <c r="J400" s="142">
        <f>ROUND(I400*H400,2)</f>
        <v>0</v>
      </c>
      <c r="K400" s="138" t="s">
        <v>19</v>
      </c>
      <c r="L400" s="143"/>
      <c r="M400" s="144" t="s">
        <v>19</v>
      </c>
      <c r="N400" s="145" t="s">
        <v>40</v>
      </c>
      <c r="P400" s="111">
        <f>O400*H400</f>
        <v>0</v>
      </c>
      <c r="Q400" s="111">
        <v>0</v>
      </c>
      <c r="R400" s="111">
        <f>Q400*H400</f>
        <v>0</v>
      </c>
      <c r="S400" s="111">
        <v>0</v>
      </c>
      <c r="T400" s="112">
        <f>S400*H400</f>
        <v>0</v>
      </c>
      <c r="AR400" s="113" t="s">
        <v>162</v>
      </c>
      <c r="AT400" s="113" t="s">
        <v>159</v>
      </c>
      <c r="AU400" s="113" t="s">
        <v>77</v>
      </c>
      <c r="AY400" s="12" t="s">
        <v>124</v>
      </c>
      <c r="BE400" s="114">
        <f>IF(N400="základní",J400,0)</f>
        <v>0</v>
      </c>
      <c r="BF400" s="114">
        <f>IF(N400="snížená",J400,0)</f>
        <v>0</v>
      </c>
      <c r="BG400" s="114">
        <f>IF(N400="zákl. přenesená",J400,0)</f>
        <v>0</v>
      </c>
      <c r="BH400" s="114">
        <f>IF(N400="sníž. přenesená",J400,0)</f>
        <v>0</v>
      </c>
      <c r="BI400" s="114">
        <f>IF(N400="nulová",J400,0)</f>
        <v>0</v>
      </c>
      <c r="BJ400" s="12" t="s">
        <v>77</v>
      </c>
      <c r="BK400" s="114">
        <f>ROUND(I400*H400,2)</f>
        <v>0</v>
      </c>
      <c r="BL400" s="12" t="s">
        <v>123</v>
      </c>
      <c r="BM400" s="113" t="s">
        <v>669</v>
      </c>
    </row>
    <row r="401" spans="2:65" s="1" customFormat="1" ht="19.5" x14ac:dyDescent="0.2">
      <c r="B401" s="27"/>
      <c r="D401" s="115" t="s">
        <v>125</v>
      </c>
      <c r="F401" s="116" t="s">
        <v>670</v>
      </c>
      <c r="I401" s="117"/>
      <c r="L401" s="27"/>
      <c r="M401" s="118"/>
      <c r="T401" s="48"/>
      <c r="AT401" s="12" t="s">
        <v>125</v>
      </c>
      <c r="AU401" s="12" t="s">
        <v>77</v>
      </c>
    </row>
    <row r="402" spans="2:65" s="1" customFormat="1" ht="16.5" customHeight="1" x14ac:dyDescent="0.2">
      <c r="B402" s="27"/>
      <c r="C402" s="136" t="s">
        <v>671</v>
      </c>
      <c r="D402" s="136" t="s">
        <v>159</v>
      </c>
      <c r="E402" s="137" t="s">
        <v>629</v>
      </c>
      <c r="F402" s="138" t="s">
        <v>630</v>
      </c>
      <c r="G402" s="139" t="s">
        <v>199</v>
      </c>
      <c r="H402" s="140">
        <v>6.5</v>
      </c>
      <c r="I402" s="141"/>
      <c r="J402" s="142">
        <f>ROUND(I402*H402,2)</f>
        <v>0</v>
      </c>
      <c r="K402" s="138" t="s">
        <v>19</v>
      </c>
      <c r="L402" s="143"/>
      <c r="M402" s="144" t="s">
        <v>19</v>
      </c>
      <c r="N402" s="145" t="s">
        <v>40</v>
      </c>
      <c r="P402" s="111">
        <f>O402*H402</f>
        <v>0</v>
      </c>
      <c r="Q402" s="111">
        <v>0</v>
      </c>
      <c r="R402" s="111">
        <f>Q402*H402</f>
        <v>0</v>
      </c>
      <c r="S402" s="111">
        <v>0</v>
      </c>
      <c r="T402" s="112">
        <f>S402*H402</f>
        <v>0</v>
      </c>
      <c r="AR402" s="113" t="s">
        <v>162</v>
      </c>
      <c r="AT402" s="113" t="s">
        <v>159</v>
      </c>
      <c r="AU402" s="113" t="s">
        <v>77</v>
      </c>
      <c r="AY402" s="12" t="s">
        <v>124</v>
      </c>
      <c r="BE402" s="114">
        <f>IF(N402="základní",J402,0)</f>
        <v>0</v>
      </c>
      <c r="BF402" s="114">
        <f>IF(N402="snížená",J402,0)</f>
        <v>0</v>
      </c>
      <c r="BG402" s="114">
        <f>IF(N402="zákl. přenesená",J402,0)</f>
        <v>0</v>
      </c>
      <c r="BH402" s="114">
        <f>IF(N402="sníž. přenesená",J402,0)</f>
        <v>0</v>
      </c>
      <c r="BI402" s="114">
        <f>IF(N402="nulová",J402,0)</f>
        <v>0</v>
      </c>
      <c r="BJ402" s="12" t="s">
        <v>77</v>
      </c>
      <c r="BK402" s="114">
        <f>ROUND(I402*H402,2)</f>
        <v>0</v>
      </c>
      <c r="BL402" s="12" t="s">
        <v>123</v>
      </c>
      <c r="BM402" s="113" t="s">
        <v>672</v>
      </c>
    </row>
    <row r="403" spans="2:65" s="1" customFormat="1" ht="19.5" x14ac:dyDescent="0.2">
      <c r="B403" s="27"/>
      <c r="D403" s="115" t="s">
        <v>125</v>
      </c>
      <c r="F403" s="116" t="s">
        <v>673</v>
      </c>
      <c r="I403" s="117"/>
      <c r="L403" s="27"/>
      <c r="M403" s="118"/>
      <c r="T403" s="48"/>
      <c r="AT403" s="12" t="s">
        <v>125</v>
      </c>
      <c r="AU403" s="12" t="s">
        <v>77</v>
      </c>
    </row>
    <row r="404" spans="2:65" s="1" customFormat="1" ht="16.5" customHeight="1" x14ac:dyDescent="0.2">
      <c r="B404" s="27"/>
      <c r="C404" s="136" t="s">
        <v>431</v>
      </c>
      <c r="D404" s="136" t="s">
        <v>159</v>
      </c>
      <c r="E404" s="137" t="s">
        <v>633</v>
      </c>
      <c r="F404" s="138" t="s">
        <v>634</v>
      </c>
      <c r="G404" s="139" t="s">
        <v>199</v>
      </c>
      <c r="H404" s="140">
        <v>6.5</v>
      </c>
      <c r="I404" s="141"/>
      <c r="J404" s="142">
        <f>ROUND(I404*H404,2)</f>
        <v>0</v>
      </c>
      <c r="K404" s="138" t="s">
        <v>19</v>
      </c>
      <c r="L404" s="143"/>
      <c r="M404" s="144" t="s">
        <v>19</v>
      </c>
      <c r="N404" s="145" t="s">
        <v>40</v>
      </c>
      <c r="P404" s="111">
        <f>O404*H404</f>
        <v>0</v>
      </c>
      <c r="Q404" s="111">
        <v>0</v>
      </c>
      <c r="R404" s="111">
        <f>Q404*H404</f>
        <v>0</v>
      </c>
      <c r="S404" s="111">
        <v>0</v>
      </c>
      <c r="T404" s="112">
        <f>S404*H404</f>
        <v>0</v>
      </c>
      <c r="AR404" s="113" t="s">
        <v>162</v>
      </c>
      <c r="AT404" s="113" t="s">
        <v>159</v>
      </c>
      <c r="AU404" s="113" t="s">
        <v>77</v>
      </c>
      <c r="AY404" s="12" t="s">
        <v>124</v>
      </c>
      <c r="BE404" s="114">
        <f>IF(N404="základní",J404,0)</f>
        <v>0</v>
      </c>
      <c r="BF404" s="114">
        <f>IF(N404="snížená",J404,0)</f>
        <v>0</v>
      </c>
      <c r="BG404" s="114">
        <f>IF(N404="zákl. přenesená",J404,0)</f>
        <v>0</v>
      </c>
      <c r="BH404" s="114">
        <f>IF(N404="sníž. přenesená",J404,0)</f>
        <v>0</v>
      </c>
      <c r="BI404" s="114">
        <f>IF(N404="nulová",J404,0)</f>
        <v>0</v>
      </c>
      <c r="BJ404" s="12" t="s">
        <v>77</v>
      </c>
      <c r="BK404" s="114">
        <f>ROUND(I404*H404,2)</f>
        <v>0</v>
      </c>
      <c r="BL404" s="12" t="s">
        <v>123</v>
      </c>
      <c r="BM404" s="113" t="s">
        <v>674</v>
      </c>
    </row>
    <row r="405" spans="2:65" s="1" customFormat="1" ht="19.5" x14ac:dyDescent="0.2">
      <c r="B405" s="27"/>
      <c r="D405" s="115" t="s">
        <v>125</v>
      </c>
      <c r="F405" s="116" t="s">
        <v>673</v>
      </c>
      <c r="I405" s="117"/>
      <c r="L405" s="27"/>
      <c r="M405" s="118"/>
      <c r="T405" s="48"/>
      <c r="AT405" s="12" t="s">
        <v>125</v>
      </c>
      <c r="AU405" s="12" t="s">
        <v>77</v>
      </c>
    </row>
    <row r="406" spans="2:65" s="1" customFormat="1" ht="24.2" customHeight="1" x14ac:dyDescent="0.2">
      <c r="B406" s="27"/>
      <c r="C406" s="102" t="s">
        <v>675</v>
      </c>
      <c r="D406" s="102" t="s">
        <v>118</v>
      </c>
      <c r="E406" s="103" t="s">
        <v>539</v>
      </c>
      <c r="F406" s="104" t="s">
        <v>540</v>
      </c>
      <c r="G406" s="105" t="s">
        <v>199</v>
      </c>
      <c r="H406" s="106">
        <v>22.1</v>
      </c>
      <c r="I406" s="107"/>
      <c r="J406" s="108">
        <f>ROUND(I406*H406,2)</f>
        <v>0</v>
      </c>
      <c r="K406" s="104" t="s">
        <v>19</v>
      </c>
      <c r="L406" s="27"/>
      <c r="M406" s="109" t="s">
        <v>19</v>
      </c>
      <c r="N406" s="110" t="s">
        <v>40</v>
      </c>
      <c r="P406" s="111">
        <f>O406*H406</f>
        <v>0</v>
      </c>
      <c r="Q406" s="111">
        <v>0</v>
      </c>
      <c r="R406" s="111">
        <f>Q406*H406</f>
        <v>0</v>
      </c>
      <c r="S406" s="111">
        <v>0</v>
      </c>
      <c r="T406" s="112">
        <f>S406*H406</f>
        <v>0</v>
      </c>
      <c r="AR406" s="113" t="s">
        <v>123</v>
      </c>
      <c r="AT406" s="113" t="s">
        <v>118</v>
      </c>
      <c r="AU406" s="113" t="s">
        <v>77</v>
      </c>
      <c r="AY406" s="12" t="s">
        <v>124</v>
      </c>
      <c r="BE406" s="114">
        <f>IF(N406="základní",J406,0)</f>
        <v>0</v>
      </c>
      <c r="BF406" s="114">
        <f>IF(N406="snížená",J406,0)</f>
        <v>0</v>
      </c>
      <c r="BG406" s="114">
        <f>IF(N406="zákl. přenesená",J406,0)</f>
        <v>0</v>
      </c>
      <c r="BH406" s="114">
        <f>IF(N406="sníž. přenesená",J406,0)</f>
        <v>0</v>
      </c>
      <c r="BI406" s="114">
        <f>IF(N406="nulová",J406,0)</f>
        <v>0</v>
      </c>
      <c r="BJ406" s="12" t="s">
        <v>77</v>
      </c>
      <c r="BK406" s="114">
        <f>ROUND(I406*H406,2)</f>
        <v>0</v>
      </c>
      <c r="BL406" s="12" t="s">
        <v>123</v>
      </c>
      <c r="BM406" s="113" t="s">
        <v>676</v>
      </c>
    </row>
    <row r="407" spans="2:65" s="1" customFormat="1" ht="19.5" x14ac:dyDescent="0.2">
      <c r="B407" s="27"/>
      <c r="D407" s="115" t="s">
        <v>125</v>
      </c>
      <c r="F407" s="116" t="s">
        <v>677</v>
      </c>
      <c r="I407" s="117"/>
      <c r="L407" s="27"/>
      <c r="M407" s="118"/>
      <c r="T407" s="48"/>
      <c r="AT407" s="12" t="s">
        <v>125</v>
      </c>
      <c r="AU407" s="12" t="s">
        <v>77</v>
      </c>
    </row>
    <row r="408" spans="2:65" s="1" customFormat="1" ht="16.5" customHeight="1" x14ac:dyDescent="0.2">
      <c r="B408" s="27"/>
      <c r="C408" s="102" t="s">
        <v>436</v>
      </c>
      <c r="D408" s="102" t="s">
        <v>118</v>
      </c>
      <c r="E408" s="103" t="s">
        <v>235</v>
      </c>
      <c r="F408" s="104" t="s">
        <v>236</v>
      </c>
      <c r="G408" s="105" t="s">
        <v>227</v>
      </c>
      <c r="H408" s="106">
        <v>16</v>
      </c>
      <c r="I408" s="107"/>
      <c r="J408" s="108">
        <f>ROUND(I408*H408,2)</f>
        <v>0</v>
      </c>
      <c r="K408" s="104" t="s">
        <v>19</v>
      </c>
      <c r="L408" s="27"/>
      <c r="M408" s="109" t="s">
        <v>19</v>
      </c>
      <c r="N408" s="110" t="s">
        <v>40</v>
      </c>
      <c r="P408" s="111">
        <f>O408*H408</f>
        <v>0</v>
      </c>
      <c r="Q408" s="111">
        <v>0</v>
      </c>
      <c r="R408" s="111">
        <f>Q408*H408</f>
        <v>0</v>
      </c>
      <c r="S408" s="111">
        <v>0</v>
      </c>
      <c r="T408" s="112">
        <f>S408*H408</f>
        <v>0</v>
      </c>
      <c r="AR408" s="113" t="s">
        <v>123</v>
      </c>
      <c r="AT408" s="113" t="s">
        <v>118</v>
      </c>
      <c r="AU408" s="113" t="s">
        <v>77</v>
      </c>
      <c r="AY408" s="12" t="s">
        <v>124</v>
      </c>
      <c r="BE408" s="114">
        <f>IF(N408="základní",J408,0)</f>
        <v>0</v>
      </c>
      <c r="BF408" s="114">
        <f>IF(N408="snížená",J408,0)</f>
        <v>0</v>
      </c>
      <c r="BG408" s="114">
        <f>IF(N408="zákl. přenesená",J408,0)</f>
        <v>0</v>
      </c>
      <c r="BH408" s="114">
        <f>IF(N408="sníž. přenesená",J408,0)</f>
        <v>0</v>
      </c>
      <c r="BI408" s="114">
        <f>IF(N408="nulová",J408,0)</f>
        <v>0</v>
      </c>
      <c r="BJ408" s="12" t="s">
        <v>77</v>
      </c>
      <c r="BK408" s="114">
        <f>ROUND(I408*H408,2)</f>
        <v>0</v>
      </c>
      <c r="BL408" s="12" t="s">
        <v>123</v>
      </c>
      <c r="BM408" s="113" t="s">
        <v>678</v>
      </c>
    </row>
    <row r="409" spans="2:65" s="1" customFormat="1" ht="19.5" x14ac:dyDescent="0.2">
      <c r="B409" s="27"/>
      <c r="D409" s="115" t="s">
        <v>125</v>
      </c>
      <c r="F409" s="116" t="s">
        <v>640</v>
      </c>
      <c r="I409" s="117"/>
      <c r="L409" s="27"/>
      <c r="M409" s="118"/>
      <c r="T409" s="48"/>
      <c r="AT409" s="12" t="s">
        <v>125</v>
      </c>
      <c r="AU409" s="12" t="s">
        <v>77</v>
      </c>
    </row>
    <row r="410" spans="2:65" s="10" customFormat="1" ht="25.9" customHeight="1" x14ac:dyDescent="0.2">
      <c r="B410" s="126"/>
      <c r="D410" s="127" t="s">
        <v>68</v>
      </c>
      <c r="E410" s="128" t="s">
        <v>679</v>
      </c>
      <c r="F410" s="128" t="s">
        <v>680</v>
      </c>
      <c r="I410" s="129"/>
      <c r="J410" s="130">
        <f>BK410</f>
        <v>0</v>
      </c>
      <c r="L410" s="126"/>
      <c r="M410" s="131"/>
      <c r="P410" s="132">
        <f>SUM(P411:P440)</f>
        <v>0</v>
      </c>
      <c r="R410" s="132">
        <f>SUM(R411:R440)</f>
        <v>0</v>
      </c>
      <c r="T410" s="133">
        <f>SUM(T411:T440)</f>
        <v>0</v>
      </c>
      <c r="AR410" s="127" t="s">
        <v>77</v>
      </c>
      <c r="AT410" s="134" t="s">
        <v>68</v>
      </c>
      <c r="AU410" s="134" t="s">
        <v>69</v>
      </c>
      <c r="AY410" s="127" t="s">
        <v>124</v>
      </c>
      <c r="BK410" s="135">
        <f>SUM(BK411:BK440)</f>
        <v>0</v>
      </c>
    </row>
    <row r="411" spans="2:65" s="1" customFormat="1" ht="16.5" customHeight="1" x14ac:dyDescent="0.2">
      <c r="B411" s="27"/>
      <c r="C411" s="102" t="s">
        <v>681</v>
      </c>
      <c r="D411" s="102" t="s">
        <v>118</v>
      </c>
      <c r="E411" s="103" t="s">
        <v>485</v>
      </c>
      <c r="F411" s="104" t="s">
        <v>486</v>
      </c>
      <c r="G411" s="105" t="s">
        <v>227</v>
      </c>
      <c r="H411" s="106">
        <v>22</v>
      </c>
      <c r="I411" s="107"/>
      <c r="J411" s="108">
        <f>ROUND(I411*H411,2)</f>
        <v>0</v>
      </c>
      <c r="K411" s="104" t="s">
        <v>19</v>
      </c>
      <c r="L411" s="27"/>
      <c r="M411" s="109" t="s">
        <v>19</v>
      </c>
      <c r="N411" s="110" t="s">
        <v>40</v>
      </c>
      <c r="P411" s="111">
        <f>O411*H411</f>
        <v>0</v>
      </c>
      <c r="Q411" s="111">
        <v>0</v>
      </c>
      <c r="R411" s="111">
        <f>Q411*H411</f>
        <v>0</v>
      </c>
      <c r="S411" s="111">
        <v>0</v>
      </c>
      <c r="T411" s="112">
        <f>S411*H411</f>
        <v>0</v>
      </c>
      <c r="AR411" s="113" t="s">
        <v>123</v>
      </c>
      <c r="AT411" s="113" t="s">
        <v>118</v>
      </c>
      <c r="AU411" s="113" t="s">
        <v>77</v>
      </c>
      <c r="AY411" s="12" t="s">
        <v>124</v>
      </c>
      <c r="BE411" s="114">
        <f>IF(N411="základní",J411,0)</f>
        <v>0</v>
      </c>
      <c r="BF411" s="114">
        <f>IF(N411="snížená",J411,0)</f>
        <v>0</v>
      </c>
      <c r="BG411" s="114">
        <f>IF(N411="zákl. přenesená",J411,0)</f>
        <v>0</v>
      </c>
      <c r="BH411" s="114">
        <f>IF(N411="sníž. přenesená",J411,0)</f>
        <v>0</v>
      </c>
      <c r="BI411" s="114">
        <f>IF(N411="nulová",J411,0)</f>
        <v>0</v>
      </c>
      <c r="BJ411" s="12" t="s">
        <v>77</v>
      </c>
      <c r="BK411" s="114">
        <f>ROUND(I411*H411,2)</f>
        <v>0</v>
      </c>
      <c r="BL411" s="12" t="s">
        <v>123</v>
      </c>
      <c r="BM411" s="113" t="s">
        <v>682</v>
      </c>
    </row>
    <row r="412" spans="2:65" s="1" customFormat="1" ht="29.25" x14ac:dyDescent="0.2">
      <c r="B412" s="27"/>
      <c r="D412" s="115" t="s">
        <v>125</v>
      </c>
      <c r="F412" s="116" t="s">
        <v>683</v>
      </c>
      <c r="I412" s="117"/>
      <c r="L412" s="27"/>
      <c r="M412" s="118"/>
      <c r="T412" s="48"/>
      <c r="AT412" s="12" t="s">
        <v>125</v>
      </c>
      <c r="AU412" s="12" t="s">
        <v>77</v>
      </c>
    </row>
    <row r="413" spans="2:65" s="1" customFormat="1" ht="16.5" customHeight="1" x14ac:dyDescent="0.2">
      <c r="B413" s="27"/>
      <c r="C413" s="102" t="s">
        <v>438</v>
      </c>
      <c r="D413" s="102" t="s">
        <v>118</v>
      </c>
      <c r="E413" s="103" t="s">
        <v>594</v>
      </c>
      <c r="F413" s="104" t="s">
        <v>595</v>
      </c>
      <c r="G413" s="105" t="s">
        <v>189</v>
      </c>
      <c r="H413" s="106">
        <v>10</v>
      </c>
      <c r="I413" s="107"/>
      <c r="J413" s="108">
        <f>ROUND(I413*H413,2)</f>
        <v>0</v>
      </c>
      <c r="K413" s="104" t="s">
        <v>19</v>
      </c>
      <c r="L413" s="27"/>
      <c r="M413" s="109" t="s">
        <v>19</v>
      </c>
      <c r="N413" s="110" t="s">
        <v>40</v>
      </c>
      <c r="P413" s="111">
        <f>O413*H413</f>
        <v>0</v>
      </c>
      <c r="Q413" s="111">
        <v>0</v>
      </c>
      <c r="R413" s="111">
        <f>Q413*H413</f>
        <v>0</v>
      </c>
      <c r="S413" s="111">
        <v>0</v>
      </c>
      <c r="T413" s="112">
        <f>S413*H413</f>
        <v>0</v>
      </c>
      <c r="AR413" s="113" t="s">
        <v>123</v>
      </c>
      <c r="AT413" s="113" t="s">
        <v>118</v>
      </c>
      <c r="AU413" s="113" t="s">
        <v>77</v>
      </c>
      <c r="AY413" s="12" t="s">
        <v>124</v>
      </c>
      <c r="BE413" s="114">
        <f>IF(N413="základní",J413,0)</f>
        <v>0</v>
      </c>
      <c r="BF413" s="114">
        <f>IF(N413="snížená",J413,0)</f>
        <v>0</v>
      </c>
      <c r="BG413" s="114">
        <f>IF(N413="zákl. přenesená",J413,0)</f>
        <v>0</v>
      </c>
      <c r="BH413" s="114">
        <f>IF(N413="sníž. přenesená",J413,0)</f>
        <v>0</v>
      </c>
      <c r="BI413" s="114">
        <f>IF(N413="nulová",J413,0)</f>
        <v>0</v>
      </c>
      <c r="BJ413" s="12" t="s">
        <v>77</v>
      </c>
      <c r="BK413" s="114">
        <f>ROUND(I413*H413,2)</f>
        <v>0</v>
      </c>
      <c r="BL413" s="12" t="s">
        <v>123</v>
      </c>
      <c r="BM413" s="113" t="s">
        <v>684</v>
      </c>
    </row>
    <row r="414" spans="2:65" s="1" customFormat="1" ht="19.5" x14ac:dyDescent="0.2">
      <c r="B414" s="27"/>
      <c r="D414" s="115" t="s">
        <v>125</v>
      </c>
      <c r="F414" s="116" t="s">
        <v>685</v>
      </c>
      <c r="I414" s="117"/>
      <c r="L414" s="27"/>
      <c r="M414" s="118"/>
      <c r="T414" s="48"/>
      <c r="AT414" s="12" t="s">
        <v>125</v>
      </c>
      <c r="AU414" s="12" t="s">
        <v>77</v>
      </c>
    </row>
    <row r="415" spans="2:65" s="1" customFormat="1" ht="16.5" customHeight="1" x14ac:dyDescent="0.2">
      <c r="B415" s="27"/>
      <c r="C415" s="102" t="s">
        <v>686</v>
      </c>
      <c r="D415" s="102" t="s">
        <v>118</v>
      </c>
      <c r="E415" s="103" t="s">
        <v>498</v>
      </c>
      <c r="F415" s="104" t="s">
        <v>499</v>
      </c>
      <c r="G415" s="105" t="s">
        <v>121</v>
      </c>
      <c r="H415" s="106">
        <v>2</v>
      </c>
      <c r="I415" s="107"/>
      <c r="J415" s="108">
        <f>ROUND(I415*H415,2)</f>
        <v>0</v>
      </c>
      <c r="K415" s="104" t="s">
        <v>19</v>
      </c>
      <c r="L415" s="27"/>
      <c r="M415" s="109" t="s">
        <v>19</v>
      </c>
      <c r="N415" s="110" t="s">
        <v>40</v>
      </c>
      <c r="P415" s="111">
        <f>O415*H415</f>
        <v>0</v>
      </c>
      <c r="Q415" s="111">
        <v>0</v>
      </c>
      <c r="R415" s="111">
        <f>Q415*H415</f>
        <v>0</v>
      </c>
      <c r="S415" s="111">
        <v>0</v>
      </c>
      <c r="T415" s="112">
        <f>S415*H415</f>
        <v>0</v>
      </c>
      <c r="AR415" s="113" t="s">
        <v>123</v>
      </c>
      <c r="AT415" s="113" t="s">
        <v>118</v>
      </c>
      <c r="AU415" s="113" t="s">
        <v>77</v>
      </c>
      <c r="AY415" s="12" t="s">
        <v>124</v>
      </c>
      <c r="BE415" s="114">
        <f>IF(N415="základní",J415,0)</f>
        <v>0</v>
      </c>
      <c r="BF415" s="114">
        <f>IF(N415="snížená",J415,0)</f>
        <v>0</v>
      </c>
      <c r="BG415" s="114">
        <f>IF(N415="zákl. přenesená",J415,0)</f>
        <v>0</v>
      </c>
      <c r="BH415" s="114">
        <f>IF(N415="sníž. přenesená",J415,0)</f>
        <v>0</v>
      </c>
      <c r="BI415" s="114">
        <f>IF(N415="nulová",J415,0)</f>
        <v>0</v>
      </c>
      <c r="BJ415" s="12" t="s">
        <v>77</v>
      </c>
      <c r="BK415" s="114">
        <f>ROUND(I415*H415,2)</f>
        <v>0</v>
      </c>
      <c r="BL415" s="12" t="s">
        <v>123</v>
      </c>
      <c r="BM415" s="113" t="s">
        <v>687</v>
      </c>
    </row>
    <row r="416" spans="2:65" s="1" customFormat="1" ht="19.5" x14ac:dyDescent="0.2">
      <c r="B416" s="27"/>
      <c r="D416" s="115" t="s">
        <v>125</v>
      </c>
      <c r="F416" s="116" t="s">
        <v>501</v>
      </c>
      <c r="I416" s="117"/>
      <c r="L416" s="27"/>
      <c r="M416" s="118"/>
      <c r="T416" s="48"/>
      <c r="AT416" s="12" t="s">
        <v>125</v>
      </c>
      <c r="AU416" s="12" t="s">
        <v>77</v>
      </c>
    </row>
    <row r="417" spans="2:65" s="1" customFormat="1" ht="24.2" customHeight="1" x14ac:dyDescent="0.2">
      <c r="B417" s="27"/>
      <c r="C417" s="102" t="s">
        <v>441</v>
      </c>
      <c r="D417" s="102" t="s">
        <v>118</v>
      </c>
      <c r="E417" s="103" t="s">
        <v>243</v>
      </c>
      <c r="F417" s="104" t="s">
        <v>244</v>
      </c>
      <c r="G417" s="105" t="s">
        <v>199</v>
      </c>
      <c r="H417" s="106">
        <v>8.8000000000000007</v>
      </c>
      <c r="I417" s="107"/>
      <c r="J417" s="108">
        <f>ROUND(I417*H417,2)</f>
        <v>0</v>
      </c>
      <c r="K417" s="104" t="s">
        <v>19</v>
      </c>
      <c r="L417" s="27"/>
      <c r="M417" s="109" t="s">
        <v>19</v>
      </c>
      <c r="N417" s="110" t="s">
        <v>40</v>
      </c>
      <c r="P417" s="111">
        <f>O417*H417</f>
        <v>0</v>
      </c>
      <c r="Q417" s="111">
        <v>0</v>
      </c>
      <c r="R417" s="111">
        <f>Q417*H417</f>
        <v>0</v>
      </c>
      <c r="S417" s="111">
        <v>0</v>
      </c>
      <c r="T417" s="112">
        <f>S417*H417</f>
        <v>0</v>
      </c>
      <c r="AR417" s="113" t="s">
        <v>123</v>
      </c>
      <c r="AT417" s="113" t="s">
        <v>118</v>
      </c>
      <c r="AU417" s="113" t="s">
        <v>77</v>
      </c>
      <c r="AY417" s="12" t="s">
        <v>124</v>
      </c>
      <c r="BE417" s="114">
        <f>IF(N417="základní",J417,0)</f>
        <v>0</v>
      </c>
      <c r="BF417" s="114">
        <f>IF(N417="snížená",J417,0)</f>
        <v>0</v>
      </c>
      <c r="BG417" s="114">
        <f>IF(N417="zákl. přenesená",J417,0)</f>
        <v>0</v>
      </c>
      <c r="BH417" s="114">
        <f>IF(N417="sníž. přenesená",J417,0)</f>
        <v>0</v>
      </c>
      <c r="BI417" s="114">
        <f>IF(N417="nulová",J417,0)</f>
        <v>0</v>
      </c>
      <c r="BJ417" s="12" t="s">
        <v>77</v>
      </c>
      <c r="BK417" s="114">
        <f>ROUND(I417*H417,2)</f>
        <v>0</v>
      </c>
      <c r="BL417" s="12" t="s">
        <v>123</v>
      </c>
      <c r="BM417" s="113" t="s">
        <v>688</v>
      </c>
    </row>
    <row r="418" spans="2:65" s="1" customFormat="1" ht="19.5" x14ac:dyDescent="0.2">
      <c r="B418" s="27"/>
      <c r="D418" s="115" t="s">
        <v>125</v>
      </c>
      <c r="F418" s="116" t="s">
        <v>689</v>
      </c>
      <c r="I418" s="117"/>
      <c r="L418" s="27"/>
      <c r="M418" s="118"/>
      <c r="T418" s="48"/>
      <c r="AT418" s="12" t="s">
        <v>125</v>
      </c>
      <c r="AU418" s="12" t="s">
        <v>77</v>
      </c>
    </row>
    <row r="419" spans="2:65" s="1" customFormat="1" ht="16.5" customHeight="1" x14ac:dyDescent="0.2">
      <c r="B419" s="27"/>
      <c r="C419" s="102" t="s">
        <v>690</v>
      </c>
      <c r="D419" s="102" t="s">
        <v>118</v>
      </c>
      <c r="E419" s="103" t="s">
        <v>505</v>
      </c>
      <c r="F419" s="104" t="s">
        <v>506</v>
      </c>
      <c r="G419" s="105" t="s">
        <v>199</v>
      </c>
      <c r="H419" s="106">
        <v>8.8000000000000007</v>
      </c>
      <c r="I419" s="107"/>
      <c r="J419" s="108">
        <f>ROUND(I419*H419,2)</f>
        <v>0</v>
      </c>
      <c r="K419" s="104" t="s">
        <v>19</v>
      </c>
      <c r="L419" s="27"/>
      <c r="M419" s="109" t="s">
        <v>19</v>
      </c>
      <c r="N419" s="110" t="s">
        <v>40</v>
      </c>
      <c r="P419" s="111">
        <f>O419*H419</f>
        <v>0</v>
      </c>
      <c r="Q419" s="111">
        <v>0</v>
      </c>
      <c r="R419" s="111">
        <f>Q419*H419</f>
        <v>0</v>
      </c>
      <c r="S419" s="111">
        <v>0</v>
      </c>
      <c r="T419" s="112">
        <f>S419*H419</f>
        <v>0</v>
      </c>
      <c r="AR419" s="113" t="s">
        <v>123</v>
      </c>
      <c r="AT419" s="113" t="s">
        <v>118</v>
      </c>
      <c r="AU419" s="113" t="s">
        <v>77</v>
      </c>
      <c r="AY419" s="12" t="s">
        <v>124</v>
      </c>
      <c r="BE419" s="114">
        <f>IF(N419="základní",J419,0)</f>
        <v>0</v>
      </c>
      <c r="BF419" s="114">
        <f>IF(N419="snížená",J419,0)</f>
        <v>0</v>
      </c>
      <c r="BG419" s="114">
        <f>IF(N419="zákl. přenesená",J419,0)</f>
        <v>0</v>
      </c>
      <c r="BH419" s="114">
        <f>IF(N419="sníž. přenesená",J419,0)</f>
        <v>0</v>
      </c>
      <c r="BI419" s="114">
        <f>IF(N419="nulová",J419,0)</f>
        <v>0</v>
      </c>
      <c r="BJ419" s="12" t="s">
        <v>77</v>
      </c>
      <c r="BK419" s="114">
        <f>ROUND(I419*H419,2)</f>
        <v>0</v>
      </c>
      <c r="BL419" s="12" t="s">
        <v>123</v>
      </c>
      <c r="BM419" s="113" t="s">
        <v>691</v>
      </c>
    </row>
    <row r="420" spans="2:65" s="1" customFormat="1" ht="19.5" x14ac:dyDescent="0.2">
      <c r="B420" s="27"/>
      <c r="D420" s="115" t="s">
        <v>125</v>
      </c>
      <c r="F420" s="116" t="s">
        <v>689</v>
      </c>
      <c r="I420" s="117"/>
      <c r="L420" s="27"/>
      <c r="M420" s="118"/>
      <c r="T420" s="48"/>
      <c r="AT420" s="12" t="s">
        <v>125</v>
      </c>
      <c r="AU420" s="12" t="s">
        <v>77</v>
      </c>
    </row>
    <row r="421" spans="2:65" s="1" customFormat="1" ht="16.5" customHeight="1" x14ac:dyDescent="0.2">
      <c r="B421" s="27"/>
      <c r="C421" s="102" t="s">
        <v>443</v>
      </c>
      <c r="D421" s="102" t="s">
        <v>118</v>
      </c>
      <c r="E421" s="103" t="s">
        <v>289</v>
      </c>
      <c r="F421" s="104" t="s">
        <v>290</v>
      </c>
      <c r="G421" s="105" t="s">
        <v>121</v>
      </c>
      <c r="H421" s="106">
        <v>40</v>
      </c>
      <c r="I421" s="107"/>
      <c r="J421" s="108">
        <f>ROUND(I421*H421,2)</f>
        <v>0</v>
      </c>
      <c r="K421" s="104" t="s">
        <v>19</v>
      </c>
      <c r="L421" s="27"/>
      <c r="M421" s="109" t="s">
        <v>19</v>
      </c>
      <c r="N421" s="110" t="s">
        <v>40</v>
      </c>
      <c r="P421" s="111">
        <f>O421*H421</f>
        <v>0</v>
      </c>
      <c r="Q421" s="111">
        <v>0</v>
      </c>
      <c r="R421" s="111">
        <f>Q421*H421</f>
        <v>0</v>
      </c>
      <c r="S421" s="111">
        <v>0</v>
      </c>
      <c r="T421" s="112">
        <f>S421*H421</f>
        <v>0</v>
      </c>
      <c r="AR421" s="113" t="s">
        <v>123</v>
      </c>
      <c r="AT421" s="113" t="s">
        <v>118</v>
      </c>
      <c r="AU421" s="113" t="s">
        <v>77</v>
      </c>
      <c r="AY421" s="12" t="s">
        <v>124</v>
      </c>
      <c r="BE421" s="114">
        <f>IF(N421="základní",J421,0)</f>
        <v>0</v>
      </c>
      <c r="BF421" s="114">
        <f>IF(N421="snížená",J421,0)</f>
        <v>0</v>
      </c>
      <c r="BG421" s="114">
        <f>IF(N421="zákl. přenesená",J421,0)</f>
        <v>0</v>
      </c>
      <c r="BH421" s="114">
        <f>IF(N421="sníž. přenesená",J421,0)</f>
        <v>0</v>
      </c>
      <c r="BI421" s="114">
        <f>IF(N421="nulová",J421,0)</f>
        <v>0</v>
      </c>
      <c r="BJ421" s="12" t="s">
        <v>77</v>
      </c>
      <c r="BK421" s="114">
        <f>ROUND(I421*H421,2)</f>
        <v>0</v>
      </c>
      <c r="BL421" s="12" t="s">
        <v>123</v>
      </c>
      <c r="BM421" s="113" t="s">
        <v>692</v>
      </c>
    </row>
    <row r="422" spans="2:65" s="1" customFormat="1" ht="19.5" x14ac:dyDescent="0.2">
      <c r="B422" s="27"/>
      <c r="D422" s="115" t="s">
        <v>125</v>
      </c>
      <c r="F422" s="116" t="s">
        <v>510</v>
      </c>
      <c r="I422" s="117"/>
      <c r="L422" s="27"/>
      <c r="M422" s="118"/>
      <c r="T422" s="48"/>
      <c r="AT422" s="12" t="s">
        <v>125</v>
      </c>
      <c r="AU422" s="12" t="s">
        <v>77</v>
      </c>
    </row>
    <row r="423" spans="2:65" s="1" customFormat="1" ht="16.5" customHeight="1" x14ac:dyDescent="0.2">
      <c r="B423" s="27"/>
      <c r="C423" s="102" t="s">
        <v>693</v>
      </c>
      <c r="D423" s="102" t="s">
        <v>118</v>
      </c>
      <c r="E423" s="103" t="s">
        <v>511</v>
      </c>
      <c r="F423" s="104" t="s">
        <v>512</v>
      </c>
      <c r="G423" s="105" t="s">
        <v>189</v>
      </c>
      <c r="H423" s="106">
        <v>10</v>
      </c>
      <c r="I423" s="107"/>
      <c r="J423" s="108">
        <f>ROUND(I423*H423,2)</f>
        <v>0</v>
      </c>
      <c r="K423" s="104" t="s">
        <v>19</v>
      </c>
      <c r="L423" s="27"/>
      <c r="M423" s="109" t="s">
        <v>19</v>
      </c>
      <c r="N423" s="110" t="s">
        <v>40</v>
      </c>
      <c r="P423" s="111">
        <f>O423*H423</f>
        <v>0</v>
      </c>
      <c r="Q423" s="111">
        <v>0</v>
      </c>
      <c r="R423" s="111">
        <f>Q423*H423</f>
        <v>0</v>
      </c>
      <c r="S423" s="111">
        <v>0</v>
      </c>
      <c r="T423" s="112">
        <f>S423*H423</f>
        <v>0</v>
      </c>
      <c r="AR423" s="113" t="s">
        <v>123</v>
      </c>
      <c r="AT423" s="113" t="s">
        <v>118</v>
      </c>
      <c r="AU423" s="113" t="s">
        <v>77</v>
      </c>
      <c r="AY423" s="12" t="s">
        <v>124</v>
      </c>
      <c r="BE423" s="114">
        <f>IF(N423="základní",J423,0)</f>
        <v>0</v>
      </c>
      <c r="BF423" s="114">
        <f>IF(N423="snížená",J423,0)</f>
        <v>0</v>
      </c>
      <c r="BG423" s="114">
        <f>IF(N423="zákl. přenesená",J423,0)</f>
        <v>0</v>
      </c>
      <c r="BH423" s="114">
        <f>IF(N423="sníž. přenesená",J423,0)</f>
        <v>0</v>
      </c>
      <c r="BI423" s="114">
        <f>IF(N423="nulová",J423,0)</f>
        <v>0</v>
      </c>
      <c r="BJ423" s="12" t="s">
        <v>77</v>
      </c>
      <c r="BK423" s="114">
        <f>ROUND(I423*H423,2)</f>
        <v>0</v>
      </c>
      <c r="BL423" s="12" t="s">
        <v>123</v>
      </c>
      <c r="BM423" s="113" t="s">
        <v>694</v>
      </c>
    </row>
    <row r="424" spans="2:65" s="1" customFormat="1" ht="19.5" x14ac:dyDescent="0.2">
      <c r="B424" s="27"/>
      <c r="D424" s="115" t="s">
        <v>125</v>
      </c>
      <c r="F424" s="116" t="s">
        <v>514</v>
      </c>
      <c r="I424" s="117"/>
      <c r="L424" s="27"/>
      <c r="M424" s="118"/>
      <c r="T424" s="48"/>
      <c r="AT424" s="12" t="s">
        <v>125</v>
      </c>
      <c r="AU424" s="12" t="s">
        <v>77</v>
      </c>
    </row>
    <row r="425" spans="2:65" s="1" customFormat="1" ht="16.5" customHeight="1" x14ac:dyDescent="0.2">
      <c r="B425" s="27"/>
      <c r="C425" s="102" t="s">
        <v>448</v>
      </c>
      <c r="D425" s="102" t="s">
        <v>118</v>
      </c>
      <c r="E425" s="103" t="s">
        <v>516</v>
      </c>
      <c r="F425" s="104" t="s">
        <v>517</v>
      </c>
      <c r="G425" s="105" t="s">
        <v>121</v>
      </c>
      <c r="H425" s="106">
        <v>2</v>
      </c>
      <c r="I425" s="107"/>
      <c r="J425" s="108">
        <f>ROUND(I425*H425,2)</f>
        <v>0</v>
      </c>
      <c r="K425" s="104" t="s">
        <v>19</v>
      </c>
      <c r="L425" s="27"/>
      <c r="M425" s="109" t="s">
        <v>19</v>
      </c>
      <c r="N425" s="110" t="s">
        <v>40</v>
      </c>
      <c r="P425" s="111">
        <f>O425*H425</f>
        <v>0</v>
      </c>
      <c r="Q425" s="111">
        <v>0</v>
      </c>
      <c r="R425" s="111">
        <f>Q425*H425</f>
        <v>0</v>
      </c>
      <c r="S425" s="111">
        <v>0</v>
      </c>
      <c r="T425" s="112">
        <f>S425*H425</f>
        <v>0</v>
      </c>
      <c r="AR425" s="113" t="s">
        <v>123</v>
      </c>
      <c r="AT425" s="113" t="s">
        <v>118</v>
      </c>
      <c r="AU425" s="113" t="s">
        <v>77</v>
      </c>
      <c r="AY425" s="12" t="s">
        <v>124</v>
      </c>
      <c r="BE425" s="114">
        <f>IF(N425="základní",J425,0)</f>
        <v>0</v>
      </c>
      <c r="BF425" s="114">
        <f>IF(N425="snížená",J425,0)</f>
        <v>0</v>
      </c>
      <c r="BG425" s="114">
        <f>IF(N425="zákl. přenesená",J425,0)</f>
        <v>0</v>
      </c>
      <c r="BH425" s="114">
        <f>IF(N425="sníž. přenesená",J425,0)</f>
        <v>0</v>
      </c>
      <c r="BI425" s="114">
        <f>IF(N425="nulová",J425,0)</f>
        <v>0</v>
      </c>
      <c r="BJ425" s="12" t="s">
        <v>77</v>
      </c>
      <c r="BK425" s="114">
        <f>ROUND(I425*H425,2)</f>
        <v>0</v>
      </c>
      <c r="BL425" s="12" t="s">
        <v>123</v>
      </c>
      <c r="BM425" s="113" t="s">
        <v>695</v>
      </c>
    </row>
    <row r="426" spans="2:65" s="1" customFormat="1" ht="19.5" x14ac:dyDescent="0.2">
      <c r="B426" s="27"/>
      <c r="D426" s="115" t="s">
        <v>125</v>
      </c>
      <c r="F426" s="116" t="s">
        <v>501</v>
      </c>
      <c r="I426" s="117"/>
      <c r="L426" s="27"/>
      <c r="M426" s="118"/>
      <c r="T426" s="48"/>
      <c r="AT426" s="12" t="s">
        <v>125</v>
      </c>
      <c r="AU426" s="12" t="s">
        <v>77</v>
      </c>
    </row>
    <row r="427" spans="2:65" s="1" customFormat="1" ht="16.5" customHeight="1" x14ac:dyDescent="0.2">
      <c r="B427" s="27"/>
      <c r="C427" s="136" t="s">
        <v>696</v>
      </c>
      <c r="D427" s="136" t="s">
        <v>159</v>
      </c>
      <c r="E427" s="137" t="s">
        <v>519</v>
      </c>
      <c r="F427" s="138" t="s">
        <v>520</v>
      </c>
      <c r="G427" s="139" t="s">
        <v>121</v>
      </c>
      <c r="H427" s="140">
        <v>40</v>
      </c>
      <c r="I427" s="141"/>
      <c r="J427" s="142">
        <f>ROUND(I427*H427,2)</f>
        <v>0</v>
      </c>
      <c r="K427" s="138" t="s">
        <v>19</v>
      </c>
      <c r="L427" s="143"/>
      <c r="M427" s="144" t="s">
        <v>19</v>
      </c>
      <c r="N427" s="145" t="s">
        <v>40</v>
      </c>
      <c r="P427" s="111">
        <f>O427*H427</f>
        <v>0</v>
      </c>
      <c r="Q427" s="111">
        <v>0</v>
      </c>
      <c r="R427" s="111">
        <f>Q427*H427</f>
        <v>0</v>
      </c>
      <c r="S427" s="111">
        <v>0</v>
      </c>
      <c r="T427" s="112">
        <f>S427*H427</f>
        <v>0</v>
      </c>
      <c r="AR427" s="113" t="s">
        <v>162</v>
      </c>
      <c r="AT427" s="113" t="s">
        <v>159</v>
      </c>
      <c r="AU427" s="113" t="s">
        <v>77</v>
      </c>
      <c r="AY427" s="12" t="s">
        <v>124</v>
      </c>
      <c r="BE427" s="114">
        <f>IF(N427="základní",J427,0)</f>
        <v>0</v>
      </c>
      <c r="BF427" s="114">
        <f>IF(N427="snížená",J427,0)</f>
        <v>0</v>
      </c>
      <c r="BG427" s="114">
        <f>IF(N427="zákl. přenesená",J427,0)</f>
        <v>0</v>
      </c>
      <c r="BH427" s="114">
        <f>IF(N427="sníž. přenesená",J427,0)</f>
        <v>0</v>
      </c>
      <c r="BI427" s="114">
        <f>IF(N427="nulová",J427,0)</f>
        <v>0</v>
      </c>
      <c r="BJ427" s="12" t="s">
        <v>77</v>
      </c>
      <c r="BK427" s="114">
        <f>ROUND(I427*H427,2)</f>
        <v>0</v>
      </c>
      <c r="BL427" s="12" t="s">
        <v>123</v>
      </c>
      <c r="BM427" s="113" t="s">
        <v>697</v>
      </c>
    </row>
    <row r="428" spans="2:65" s="1" customFormat="1" ht="19.5" x14ac:dyDescent="0.2">
      <c r="B428" s="27"/>
      <c r="D428" s="115" t="s">
        <v>125</v>
      </c>
      <c r="F428" s="116" t="s">
        <v>510</v>
      </c>
      <c r="I428" s="117"/>
      <c r="L428" s="27"/>
      <c r="M428" s="118"/>
      <c r="T428" s="48"/>
      <c r="AT428" s="12" t="s">
        <v>125</v>
      </c>
      <c r="AU428" s="12" t="s">
        <v>77</v>
      </c>
    </row>
    <row r="429" spans="2:65" s="1" customFormat="1" ht="16.5" customHeight="1" x14ac:dyDescent="0.2">
      <c r="B429" s="27"/>
      <c r="C429" s="136" t="s">
        <v>450</v>
      </c>
      <c r="D429" s="136" t="s">
        <v>159</v>
      </c>
      <c r="E429" s="137" t="s">
        <v>567</v>
      </c>
      <c r="F429" s="138" t="s">
        <v>568</v>
      </c>
      <c r="G429" s="139" t="s">
        <v>199</v>
      </c>
      <c r="H429" s="140">
        <v>0.17</v>
      </c>
      <c r="I429" s="141"/>
      <c r="J429" s="142">
        <f>ROUND(I429*H429,2)</f>
        <v>0</v>
      </c>
      <c r="K429" s="138" t="s">
        <v>19</v>
      </c>
      <c r="L429" s="143"/>
      <c r="M429" s="144" t="s">
        <v>19</v>
      </c>
      <c r="N429" s="145" t="s">
        <v>40</v>
      </c>
      <c r="P429" s="111">
        <f>O429*H429</f>
        <v>0</v>
      </c>
      <c r="Q429" s="111">
        <v>0</v>
      </c>
      <c r="R429" s="111">
        <f>Q429*H429</f>
        <v>0</v>
      </c>
      <c r="S429" s="111">
        <v>0</v>
      </c>
      <c r="T429" s="112">
        <f>S429*H429</f>
        <v>0</v>
      </c>
      <c r="AR429" s="113" t="s">
        <v>162</v>
      </c>
      <c r="AT429" s="113" t="s">
        <v>159</v>
      </c>
      <c r="AU429" s="113" t="s">
        <v>77</v>
      </c>
      <c r="AY429" s="12" t="s">
        <v>124</v>
      </c>
      <c r="BE429" s="114">
        <f>IF(N429="základní",J429,0)</f>
        <v>0</v>
      </c>
      <c r="BF429" s="114">
        <f>IF(N429="snížená",J429,0)</f>
        <v>0</v>
      </c>
      <c r="BG429" s="114">
        <f>IF(N429="zákl. přenesená",J429,0)</f>
        <v>0</v>
      </c>
      <c r="BH429" s="114">
        <f>IF(N429="sníž. přenesená",J429,0)</f>
        <v>0</v>
      </c>
      <c r="BI429" s="114">
        <f>IF(N429="nulová",J429,0)</f>
        <v>0</v>
      </c>
      <c r="BJ429" s="12" t="s">
        <v>77</v>
      </c>
      <c r="BK429" s="114">
        <f>ROUND(I429*H429,2)</f>
        <v>0</v>
      </c>
      <c r="BL429" s="12" t="s">
        <v>123</v>
      </c>
      <c r="BM429" s="113" t="s">
        <v>698</v>
      </c>
    </row>
    <row r="430" spans="2:65" s="1" customFormat="1" ht="19.5" x14ac:dyDescent="0.2">
      <c r="B430" s="27"/>
      <c r="D430" s="115" t="s">
        <v>125</v>
      </c>
      <c r="F430" s="116" t="s">
        <v>699</v>
      </c>
      <c r="I430" s="117"/>
      <c r="L430" s="27"/>
      <c r="M430" s="118"/>
      <c r="T430" s="48"/>
      <c r="AT430" s="12" t="s">
        <v>125</v>
      </c>
      <c r="AU430" s="12" t="s">
        <v>77</v>
      </c>
    </row>
    <row r="431" spans="2:65" s="1" customFormat="1" ht="16.5" customHeight="1" x14ac:dyDescent="0.2">
      <c r="B431" s="27"/>
      <c r="C431" s="136" t="s">
        <v>700</v>
      </c>
      <c r="D431" s="136" t="s">
        <v>159</v>
      </c>
      <c r="E431" s="137" t="s">
        <v>526</v>
      </c>
      <c r="F431" s="138" t="s">
        <v>527</v>
      </c>
      <c r="G431" s="139" t="s">
        <v>121</v>
      </c>
      <c r="H431" s="140">
        <v>2</v>
      </c>
      <c r="I431" s="141"/>
      <c r="J431" s="142">
        <f>ROUND(I431*H431,2)</f>
        <v>0</v>
      </c>
      <c r="K431" s="138" t="s">
        <v>19</v>
      </c>
      <c r="L431" s="143"/>
      <c r="M431" s="144" t="s">
        <v>19</v>
      </c>
      <c r="N431" s="145" t="s">
        <v>40</v>
      </c>
      <c r="P431" s="111">
        <f>O431*H431</f>
        <v>0</v>
      </c>
      <c r="Q431" s="111">
        <v>0</v>
      </c>
      <c r="R431" s="111">
        <f>Q431*H431</f>
        <v>0</v>
      </c>
      <c r="S431" s="111">
        <v>0</v>
      </c>
      <c r="T431" s="112">
        <f>S431*H431</f>
        <v>0</v>
      </c>
      <c r="AR431" s="113" t="s">
        <v>162</v>
      </c>
      <c r="AT431" s="113" t="s">
        <v>159</v>
      </c>
      <c r="AU431" s="113" t="s">
        <v>77</v>
      </c>
      <c r="AY431" s="12" t="s">
        <v>124</v>
      </c>
      <c r="BE431" s="114">
        <f>IF(N431="základní",J431,0)</f>
        <v>0</v>
      </c>
      <c r="BF431" s="114">
        <f>IF(N431="snížená",J431,0)</f>
        <v>0</v>
      </c>
      <c r="BG431" s="114">
        <f>IF(N431="zákl. přenesená",J431,0)</f>
        <v>0</v>
      </c>
      <c r="BH431" s="114">
        <f>IF(N431="sníž. přenesená",J431,0)</f>
        <v>0</v>
      </c>
      <c r="BI431" s="114">
        <f>IF(N431="nulová",J431,0)</f>
        <v>0</v>
      </c>
      <c r="BJ431" s="12" t="s">
        <v>77</v>
      </c>
      <c r="BK431" s="114">
        <f>ROUND(I431*H431,2)</f>
        <v>0</v>
      </c>
      <c r="BL431" s="12" t="s">
        <v>123</v>
      </c>
      <c r="BM431" s="113" t="s">
        <v>701</v>
      </c>
    </row>
    <row r="432" spans="2:65" s="1" customFormat="1" ht="19.5" x14ac:dyDescent="0.2">
      <c r="B432" s="27"/>
      <c r="D432" s="115" t="s">
        <v>125</v>
      </c>
      <c r="F432" s="116" t="s">
        <v>501</v>
      </c>
      <c r="I432" s="117"/>
      <c r="L432" s="27"/>
      <c r="M432" s="118"/>
      <c r="T432" s="48"/>
      <c r="AT432" s="12" t="s">
        <v>125</v>
      </c>
      <c r="AU432" s="12" t="s">
        <v>77</v>
      </c>
    </row>
    <row r="433" spans="2:65" s="1" customFormat="1" ht="24.2" customHeight="1" x14ac:dyDescent="0.2">
      <c r="B433" s="27"/>
      <c r="C433" s="102" t="s">
        <v>453</v>
      </c>
      <c r="D433" s="102" t="s">
        <v>118</v>
      </c>
      <c r="E433" s="103" t="s">
        <v>530</v>
      </c>
      <c r="F433" s="104" t="s">
        <v>531</v>
      </c>
      <c r="G433" s="105" t="s">
        <v>121</v>
      </c>
      <c r="H433" s="106">
        <v>1</v>
      </c>
      <c r="I433" s="107"/>
      <c r="J433" s="108">
        <f>ROUND(I433*H433,2)</f>
        <v>0</v>
      </c>
      <c r="K433" s="104" t="s">
        <v>19</v>
      </c>
      <c r="L433" s="27"/>
      <c r="M433" s="109" t="s">
        <v>19</v>
      </c>
      <c r="N433" s="110" t="s">
        <v>40</v>
      </c>
      <c r="P433" s="111">
        <f>O433*H433</f>
        <v>0</v>
      </c>
      <c r="Q433" s="111">
        <v>0</v>
      </c>
      <c r="R433" s="111">
        <f>Q433*H433</f>
        <v>0</v>
      </c>
      <c r="S433" s="111">
        <v>0</v>
      </c>
      <c r="T433" s="112">
        <f>S433*H433</f>
        <v>0</v>
      </c>
      <c r="AR433" s="113" t="s">
        <v>123</v>
      </c>
      <c r="AT433" s="113" t="s">
        <v>118</v>
      </c>
      <c r="AU433" s="113" t="s">
        <v>77</v>
      </c>
      <c r="AY433" s="12" t="s">
        <v>124</v>
      </c>
      <c r="BE433" s="114">
        <f>IF(N433="základní",J433,0)</f>
        <v>0</v>
      </c>
      <c r="BF433" s="114">
        <f>IF(N433="snížená",J433,0)</f>
        <v>0</v>
      </c>
      <c r="BG433" s="114">
        <f>IF(N433="zákl. přenesená",J433,0)</f>
        <v>0</v>
      </c>
      <c r="BH433" s="114">
        <f>IF(N433="sníž. přenesená",J433,0)</f>
        <v>0</v>
      </c>
      <c r="BI433" s="114">
        <f>IF(N433="nulová",J433,0)</f>
        <v>0</v>
      </c>
      <c r="BJ433" s="12" t="s">
        <v>77</v>
      </c>
      <c r="BK433" s="114">
        <f>ROUND(I433*H433,2)</f>
        <v>0</v>
      </c>
      <c r="BL433" s="12" t="s">
        <v>123</v>
      </c>
      <c r="BM433" s="113" t="s">
        <v>702</v>
      </c>
    </row>
    <row r="434" spans="2:65" s="1" customFormat="1" ht="19.5" x14ac:dyDescent="0.2">
      <c r="B434" s="27"/>
      <c r="D434" s="115" t="s">
        <v>125</v>
      </c>
      <c r="F434" s="116" t="s">
        <v>533</v>
      </c>
      <c r="I434" s="117"/>
      <c r="L434" s="27"/>
      <c r="M434" s="118"/>
      <c r="T434" s="48"/>
      <c r="AT434" s="12" t="s">
        <v>125</v>
      </c>
      <c r="AU434" s="12" t="s">
        <v>77</v>
      </c>
    </row>
    <row r="435" spans="2:65" s="1" customFormat="1" ht="16.5" customHeight="1" x14ac:dyDescent="0.2">
      <c r="B435" s="27"/>
      <c r="C435" s="102" t="s">
        <v>703</v>
      </c>
      <c r="D435" s="102" t="s">
        <v>118</v>
      </c>
      <c r="E435" s="103" t="s">
        <v>534</v>
      </c>
      <c r="F435" s="104" t="s">
        <v>535</v>
      </c>
      <c r="G435" s="105" t="s">
        <v>227</v>
      </c>
      <c r="H435" s="106">
        <v>22</v>
      </c>
      <c r="I435" s="107"/>
      <c r="J435" s="108">
        <f>ROUND(I435*H435,2)</f>
        <v>0</v>
      </c>
      <c r="K435" s="104" t="s">
        <v>19</v>
      </c>
      <c r="L435" s="27"/>
      <c r="M435" s="109" t="s">
        <v>19</v>
      </c>
      <c r="N435" s="110" t="s">
        <v>40</v>
      </c>
      <c r="P435" s="111">
        <f>O435*H435</f>
        <v>0</v>
      </c>
      <c r="Q435" s="111">
        <v>0</v>
      </c>
      <c r="R435" s="111">
        <f>Q435*H435</f>
        <v>0</v>
      </c>
      <c r="S435" s="111">
        <v>0</v>
      </c>
      <c r="T435" s="112">
        <f>S435*H435</f>
        <v>0</v>
      </c>
      <c r="AR435" s="113" t="s">
        <v>123</v>
      </c>
      <c r="AT435" s="113" t="s">
        <v>118</v>
      </c>
      <c r="AU435" s="113" t="s">
        <v>77</v>
      </c>
      <c r="AY435" s="12" t="s">
        <v>124</v>
      </c>
      <c r="BE435" s="114">
        <f>IF(N435="základní",J435,0)</f>
        <v>0</v>
      </c>
      <c r="BF435" s="114">
        <f>IF(N435="snížená",J435,0)</f>
        <v>0</v>
      </c>
      <c r="BG435" s="114">
        <f>IF(N435="zákl. přenesená",J435,0)</f>
        <v>0</v>
      </c>
      <c r="BH435" s="114">
        <f>IF(N435="sníž. přenesená",J435,0)</f>
        <v>0</v>
      </c>
      <c r="BI435" s="114">
        <f>IF(N435="nulová",J435,0)</f>
        <v>0</v>
      </c>
      <c r="BJ435" s="12" t="s">
        <v>77</v>
      </c>
      <c r="BK435" s="114">
        <f>ROUND(I435*H435,2)</f>
        <v>0</v>
      </c>
      <c r="BL435" s="12" t="s">
        <v>123</v>
      </c>
      <c r="BM435" s="113" t="s">
        <v>704</v>
      </c>
    </row>
    <row r="436" spans="2:65" s="1" customFormat="1" ht="29.25" x14ac:dyDescent="0.2">
      <c r="B436" s="27"/>
      <c r="D436" s="115" t="s">
        <v>125</v>
      </c>
      <c r="F436" s="116" t="s">
        <v>537</v>
      </c>
      <c r="I436" s="117"/>
      <c r="L436" s="27"/>
      <c r="M436" s="118"/>
      <c r="T436" s="48"/>
      <c r="AT436" s="12" t="s">
        <v>125</v>
      </c>
      <c r="AU436" s="12" t="s">
        <v>77</v>
      </c>
    </row>
    <row r="437" spans="2:65" s="1" customFormat="1" ht="24.2" customHeight="1" x14ac:dyDescent="0.2">
      <c r="B437" s="27"/>
      <c r="C437" s="102" t="s">
        <v>457</v>
      </c>
      <c r="D437" s="102" t="s">
        <v>118</v>
      </c>
      <c r="E437" s="103" t="s">
        <v>539</v>
      </c>
      <c r="F437" s="104" t="s">
        <v>540</v>
      </c>
      <c r="G437" s="105" t="s">
        <v>199</v>
      </c>
      <c r="H437" s="106">
        <v>7.26</v>
      </c>
      <c r="I437" s="107"/>
      <c r="J437" s="108">
        <f>ROUND(I437*H437,2)</f>
        <v>0</v>
      </c>
      <c r="K437" s="104" t="s">
        <v>19</v>
      </c>
      <c r="L437" s="27"/>
      <c r="M437" s="109" t="s">
        <v>19</v>
      </c>
      <c r="N437" s="110" t="s">
        <v>40</v>
      </c>
      <c r="P437" s="111">
        <f>O437*H437</f>
        <v>0</v>
      </c>
      <c r="Q437" s="111">
        <v>0</v>
      </c>
      <c r="R437" s="111">
        <f>Q437*H437</f>
        <v>0</v>
      </c>
      <c r="S437" s="111">
        <v>0</v>
      </c>
      <c r="T437" s="112">
        <f>S437*H437</f>
        <v>0</v>
      </c>
      <c r="AR437" s="113" t="s">
        <v>123</v>
      </c>
      <c r="AT437" s="113" t="s">
        <v>118</v>
      </c>
      <c r="AU437" s="113" t="s">
        <v>77</v>
      </c>
      <c r="AY437" s="12" t="s">
        <v>124</v>
      </c>
      <c r="BE437" s="114">
        <f>IF(N437="základní",J437,0)</f>
        <v>0</v>
      </c>
      <c r="BF437" s="114">
        <f>IF(N437="snížená",J437,0)</f>
        <v>0</v>
      </c>
      <c r="BG437" s="114">
        <f>IF(N437="zákl. přenesená",J437,0)</f>
        <v>0</v>
      </c>
      <c r="BH437" s="114">
        <f>IF(N437="sníž. přenesená",J437,0)</f>
        <v>0</v>
      </c>
      <c r="BI437" s="114">
        <f>IF(N437="nulová",J437,0)</f>
        <v>0</v>
      </c>
      <c r="BJ437" s="12" t="s">
        <v>77</v>
      </c>
      <c r="BK437" s="114">
        <f>ROUND(I437*H437,2)</f>
        <v>0</v>
      </c>
      <c r="BL437" s="12" t="s">
        <v>123</v>
      </c>
      <c r="BM437" s="113" t="s">
        <v>705</v>
      </c>
    </row>
    <row r="438" spans="2:65" s="1" customFormat="1" ht="19.5" x14ac:dyDescent="0.2">
      <c r="B438" s="27"/>
      <c r="D438" s="115" t="s">
        <v>125</v>
      </c>
      <c r="F438" s="116" t="s">
        <v>542</v>
      </c>
      <c r="I438" s="117"/>
      <c r="L438" s="27"/>
      <c r="M438" s="118"/>
      <c r="T438" s="48"/>
      <c r="AT438" s="12" t="s">
        <v>125</v>
      </c>
      <c r="AU438" s="12" t="s">
        <v>77</v>
      </c>
    </row>
    <row r="439" spans="2:65" s="1" customFormat="1" ht="16.5" customHeight="1" x14ac:dyDescent="0.2">
      <c r="B439" s="27"/>
      <c r="C439" s="102" t="s">
        <v>706</v>
      </c>
      <c r="D439" s="102" t="s">
        <v>118</v>
      </c>
      <c r="E439" s="103" t="s">
        <v>235</v>
      </c>
      <c r="F439" s="104" t="s">
        <v>236</v>
      </c>
      <c r="G439" s="105" t="s">
        <v>227</v>
      </c>
      <c r="H439" s="106">
        <v>16</v>
      </c>
      <c r="I439" s="107"/>
      <c r="J439" s="108">
        <f>ROUND(I439*H439,2)</f>
        <v>0</v>
      </c>
      <c r="K439" s="104" t="s">
        <v>19</v>
      </c>
      <c r="L439" s="27"/>
      <c r="M439" s="109" t="s">
        <v>19</v>
      </c>
      <c r="N439" s="110" t="s">
        <v>40</v>
      </c>
      <c r="P439" s="111">
        <f>O439*H439</f>
        <v>0</v>
      </c>
      <c r="Q439" s="111">
        <v>0</v>
      </c>
      <c r="R439" s="111">
        <f>Q439*H439</f>
        <v>0</v>
      </c>
      <c r="S439" s="111">
        <v>0</v>
      </c>
      <c r="T439" s="112">
        <f>S439*H439</f>
        <v>0</v>
      </c>
      <c r="AR439" s="113" t="s">
        <v>123</v>
      </c>
      <c r="AT439" s="113" t="s">
        <v>118</v>
      </c>
      <c r="AU439" s="113" t="s">
        <v>77</v>
      </c>
      <c r="AY439" s="12" t="s">
        <v>124</v>
      </c>
      <c r="BE439" s="114">
        <f>IF(N439="základní",J439,0)</f>
        <v>0</v>
      </c>
      <c r="BF439" s="114">
        <f>IF(N439="snížená",J439,0)</f>
        <v>0</v>
      </c>
      <c r="BG439" s="114">
        <f>IF(N439="zákl. přenesená",J439,0)</f>
        <v>0</v>
      </c>
      <c r="BH439" s="114">
        <f>IF(N439="sníž. přenesená",J439,0)</f>
        <v>0</v>
      </c>
      <c r="BI439" s="114">
        <f>IF(N439="nulová",J439,0)</f>
        <v>0</v>
      </c>
      <c r="BJ439" s="12" t="s">
        <v>77</v>
      </c>
      <c r="BK439" s="114">
        <f>ROUND(I439*H439,2)</f>
        <v>0</v>
      </c>
      <c r="BL439" s="12" t="s">
        <v>123</v>
      </c>
      <c r="BM439" s="113" t="s">
        <v>707</v>
      </c>
    </row>
    <row r="440" spans="2:65" s="1" customFormat="1" ht="19.5" x14ac:dyDescent="0.2">
      <c r="B440" s="27"/>
      <c r="D440" s="115" t="s">
        <v>125</v>
      </c>
      <c r="F440" s="116" t="s">
        <v>544</v>
      </c>
      <c r="I440" s="117"/>
      <c r="L440" s="27"/>
      <c r="M440" s="118"/>
      <c r="T440" s="48"/>
      <c r="AT440" s="12" t="s">
        <v>125</v>
      </c>
      <c r="AU440" s="12" t="s">
        <v>77</v>
      </c>
    </row>
    <row r="441" spans="2:65" s="10" customFormat="1" ht="25.9" customHeight="1" x14ac:dyDescent="0.2">
      <c r="B441" s="126"/>
      <c r="D441" s="127" t="s">
        <v>68</v>
      </c>
      <c r="E441" s="128" t="s">
        <v>708</v>
      </c>
      <c r="F441" s="128" t="s">
        <v>709</v>
      </c>
      <c r="I441" s="129"/>
      <c r="J441" s="130">
        <f>BK441</f>
        <v>0</v>
      </c>
      <c r="L441" s="126"/>
      <c r="M441" s="131"/>
      <c r="P441" s="132">
        <f>SUM(P442:P510)</f>
        <v>0</v>
      </c>
      <c r="R441" s="132">
        <f>SUM(R442:R510)</f>
        <v>0</v>
      </c>
      <c r="T441" s="133">
        <f>SUM(T442:T510)</f>
        <v>0</v>
      </c>
      <c r="AR441" s="127" t="s">
        <v>77</v>
      </c>
      <c r="AT441" s="134" t="s">
        <v>68</v>
      </c>
      <c r="AU441" s="134" t="s">
        <v>69</v>
      </c>
      <c r="AY441" s="127" t="s">
        <v>124</v>
      </c>
      <c r="BK441" s="135">
        <f>SUM(BK442:BK510)</f>
        <v>0</v>
      </c>
    </row>
    <row r="442" spans="2:65" s="1" customFormat="1" ht="16.5" customHeight="1" x14ac:dyDescent="0.2">
      <c r="B442" s="27"/>
      <c r="C442" s="102" t="s">
        <v>462</v>
      </c>
      <c r="D442" s="102" t="s">
        <v>118</v>
      </c>
      <c r="E442" s="103" t="s">
        <v>485</v>
      </c>
      <c r="F442" s="104" t="s">
        <v>486</v>
      </c>
      <c r="G442" s="105" t="s">
        <v>227</v>
      </c>
      <c r="H442" s="106">
        <v>18</v>
      </c>
      <c r="I442" s="107"/>
      <c r="J442" s="108">
        <f>ROUND(I442*H442,2)</f>
        <v>0</v>
      </c>
      <c r="K442" s="104" t="s">
        <v>19</v>
      </c>
      <c r="L442" s="27"/>
      <c r="M442" s="109" t="s">
        <v>19</v>
      </c>
      <c r="N442" s="110" t="s">
        <v>40</v>
      </c>
      <c r="P442" s="111">
        <f>O442*H442</f>
        <v>0</v>
      </c>
      <c r="Q442" s="111">
        <v>0</v>
      </c>
      <c r="R442" s="111">
        <f>Q442*H442</f>
        <v>0</v>
      </c>
      <c r="S442" s="111">
        <v>0</v>
      </c>
      <c r="T442" s="112">
        <f>S442*H442</f>
        <v>0</v>
      </c>
      <c r="AR442" s="113" t="s">
        <v>123</v>
      </c>
      <c r="AT442" s="113" t="s">
        <v>118</v>
      </c>
      <c r="AU442" s="113" t="s">
        <v>77</v>
      </c>
      <c r="AY442" s="12" t="s">
        <v>124</v>
      </c>
      <c r="BE442" s="114">
        <f>IF(N442="základní",J442,0)</f>
        <v>0</v>
      </c>
      <c r="BF442" s="114">
        <f>IF(N442="snížená",J442,0)</f>
        <v>0</v>
      </c>
      <c r="BG442" s="114">
        <f>IF(N442="zákl. přenesená",J442,0)</f>
        <v>0</v>
      </c>
      <c r="BH442" s="114">
        <f>IF(N442="sníž. přenesená",J442,0)</f>
        <v>0</v>
      </c>
      <c r="BI442" s="114">
        <f>IF(N442="nulová",J442,0)</f>
        <v>0</v>
      </c>
      <c r="BJ442" s="12" t="s">
        <v>77</v>
      </c>
      <c r="BK442" s="114">
        <f>ROUND(I442*H442,2)</f>
        <v>0</v>
      </c>
      <c r="BL442" s="12" t="s">
        <v>123</v>
      </c>
      <c r="BM442" s="113" t="s">
        <v>710</v>
      </c>
    </row>
    <row r="443" spans="2:65" s="1" customFormat="1" ht="29.25" x14ac:dyDescent="0.2">
      <c r="B443" s="27"/>
      <c r="D443" s="115" t="s">
        <v>125</v>
      </c>
      <c r="F443" s="116" t="s">
        <v>711</v>
      </c>
      <c r="I443" s="117"/>
      <c r="L443" s="27"/>
      <c r="M443" s="118"/>
      <c r="T443" s="48"/>
      <c r="AT443" s="12" t="s">
        <v>125</v>
      </c>
      <c r="AU443" s="12" t="s">
        <v>77</v>
      </c>
    </row>
    <row r="444" spans="2:65" s="1" customFormat="1" ht="16.5" customHeight="1" x14ac:dyDescent="0.2">
      <c r="B444" s="27"/>
      <c r="C444" s="102" t="s">
        <v>712</v>
      </c>
      <c r="D444" s="102" t="s">
        <v>118</v>
      </c>
      <c r="E444" s="103" t="s">
        <v>489</v>
      </c>
      <c r="F444" s="104" t="s">
        <v>490</v>
      </c>
      <c r="G444" s="105" t="s">
        <v>189</v>
      </c>
      <c r="H444" s="106">
        <v>4</v>
      </c>
      <c r="I444" s="107"/>
      <c r="J444" s="108">
        <f>ROUND(I444*H444,2)</f>
        <v>0</v>
      </c>
      <c r="K444" s="104" t="s">
        <v>19</v>
      </c>
      <c r="L444" s="27"/>
      <c r="M444" s="109" t="s">
        <v>19</v>
      </c>
      <c r="N444" s="110" t="s">
        <v>40</v>
      </c>
      <c r="P444" s="111">
        <f>O444*H444</f>
        <v>0</v>
      </c>
      <c r="Q444" s="111">
        <v>0</v>
      </c>
      <c r="R444" s="111">
        <f>Q444*H444</f>
        <v>0</v>
      </c>
      <c r="S444" s="111">
        <v>0</v>
      </c>
      <c r="T444" s="112">
        <f>S444*H444</f>
        <v>0</v>
      </c>
      <c r="AR444" s="113" t="s">
        <v>123</v>
      </c>
      <c r="AT444" s="113" t="s">
        <v>118</v>
      </c>
      <c r="AU444" s="113" t="s">
        <v>77</v>
      </c>
      <c r="AY444" s="12" t="s">
        <v>124</v>
      </c>
      <c r="BE444" s="114">
        <f>IF(N444="základní",J444,0)</f>
        <v>0</v>
      </c>
      <c r="BF444" s="114">
        <f>IF(N444="snížená",J444,0)</f>
        <v>0</v>
      </c>
      <c r="BG444" s="114">
        <f>IF(N444="zákl. přenesená",J444,0)</f>
        <v>0</v>
      </c>
      <c r="BH444" s="114">
        <f>IF(N444="sníž. přenesená",J444,0)</f>
        <v>0</v>
      </c>
      <c r="BI444" s="114">
        <f>IF(N444="nulová",J444,0)</f>
        <v>0</v>
      </c>
      <c r="BJ444" s="12" t="s">
        <v>77</v>
      </c>
      <c r="BK444" s="114">
        <f>ROUND(I444*H444,2)</f>
        <v>0</v>
      </c>
      <c r="BL444" s="12" t="s">
        <v>123</v>
      </c>
      <c r="BM444" s="113" t="s">
        <v>713</v>
      </c>
    </row>
    <row r="445" spans="2:65" s="1" customFormat="1" ht="19.5" x14ac:dyDescent="0.2">
      <c r="B445" s="27"/>
      <c r="D445" s="115" t="s">
        <v>125</v>
      </c>
      <c r="F445" s="116" t="s">
        <v>492</v>
      </c>
      <c r="I445" s="117"/>
      <c r="L445" s="27"/>
      <c r="M445" s="118"/>
      <c r="T445" s="48"/>
      <c r="AT445" s="12" t="s">
        <v>125</v>
      </c>
      <c r="AU445" s="12" t="s">
        <v>77</v>
      </c>
    </row>
    <row r="446" spans="2:65" s="1" customFormat="1" ht="16.5" customHeight="1" x14ac:dyDescent="0.2">
      <c r="B446" s="27"/>
      <c r="C446" s="102" t="s">
        <v>465</v>
      </c>
      <c r="D446" s="102" t="s">
        <v>118</v>
      </c>
      <c r="E446" s="103" t="s">
        <v>494</v>
      </c>
      <c r="F446" s="104" t="s">
        <v>495</v>
      </c>
      <c r="G446" s="105" t="s">
        <v>189</v>
      </c>
      <c r="H446" s="106">
        <v>8</v>
      </c>
      <c r="I446" s="107"/>
      <c r="J446" s="108">
        <f>ROUND(I446*H446,2)</f>
        <v>0</v>
      </c>
      <c r="K446" s="104" t="s">
        <v>19</v>
      </c>
      <c r="L446" s="27"/>
      <c r="M446" s="109" t="s">
        <v>19</v>
      </c>
      <c r="N446" s="110" t="s">
        <v>40</v>
      </c>
      <c r="P446" s="111">
        <f>O446*H446</f>
        <v>0</v>
      </c>
      <c r="Q446" s="111">
        <v>0</v>
      </c>
      <c r="R446" s="111">
        <f>Q446*H446</f>
        <v>0</v>
      </c>
      <c r="S446" s="111">
        <v>0</v>
      </c>
      <c r="T446" s="112">
        <f>S446*H446</f>
        <v>0</v>
      </c>
      <c r="AR446" s="113" t="s">
        <v>123</v>
      </c>
      <c r="AT446" s="113" t="s">
        <v>118</v>
      </c>
      <c r="AU446" s="113" t="s">
        <v>77</v>
      </c>
      <c r="AY446" s="12" t="s">
        <v>124</v>
      </c>
      <c r="BE446" s="114">
        <f>IF(N446="základní",J446,0)</f>
        <v>0</v>
      </c>
      <c r="BF446" s="114">
        <f>IF(N446="snížená",J446,0)</f>
        <v>0</v>
      </c>
      <c r="BG446" s="114">
        <f>IF(N446="zákl. přenesená",J446,0)</f>
        <v>0</v>
      </c>
      <c r="BH446" s="114">
        <f>IF(N446="sníž. přenesená",J446,0)</f>
        <v>0</v>
      </c>
      <c r="BI446" s="114">
        <f>IF(N446="nulová",J446,0)</f>
        <v>0</v>
      </c>
      <c r="BJ446" s="12" t="s">
        <v>77</v>
      </c>
      <c r="BK446" s="114">
        <f>ROUND(I446*H446,2)</f>
        <v>0</v>
      </c>
      <c r="BL446" s="12" t="s">
        <v>123</v>
      </c>
      <c r="BM446" s="113" t="s">
        <v>714</v>
      </c>
    </row>
    <row r="447" spans="2:65" s="1" customFormat="1" ht="19.5" x14ac:dyDescent="0.2">
      <c r="B447" s="27"/>
      <c r="D447" s="115" t="s">
        <v>125</v>
      </c>
      <c r="F447" s="116" t="s">
        <v>497</v>
      </c>
      <c r="I447" s="117"/>
      <c r="L447" s="27"/>
      <c r="M447" s="118"/>
      <c r="T447" s="48"/>
      <c r="AT447" s="12" t="s">
        <v>125</v>
      </c>
      <c r="AU447" s="12" t="s">
        <v>77</v>
      </c>
    </row>
    <row r="448" spans="2:65" s="1" customFormat="1" ht="16.5" customHeight="1" x14ac:dyDescent="0.2">
      <c r="B448" s="27"/>
      <c r="C448" s="102" t="s">
        <v>715</v>
      </c>
      <c r="D448" s="102" t="s">
        <v>118</v>
      </c>
      <c r="E448" s="103" t="s">
        <v>498</v>
      </c>
      <c r="F448" s="104" t="s">
        <v>499</v>
      </c>
      <c r="G448" s="105" t="s">
        <v>121</v>
      </c>
      <c r="H448" s="106">
        <v>2</v>
      </c>
      <c r="I448" s="107"/>
      <c r="J448" s="108">
        <f>ROUND(I448*H448,2)</f>
        <v>0</v>
      </c>
      <c r="K448" s="104" t="s">
        <v>19</v>
      </c>
      <c r="L448" s="27"/>
      <c r="M448" s="109" t="s">
        <v>19</v>
      </c>
      <c r="N448" s="110" t="s">
        <v>40</v>
      </c>
      <c r="P448" s="111">
        <f>O448*H448</f>
        <v>0</v>
      </c>
      <c r="Q448" s="111">
        <v>0</v>
      </c>
      <c r="R448" s="111">
        <f>Q448*H448</f>
        <v>0</v>
      </c>
      <c r="S448" s="111">
        <v>0</v>
      </c>
      <c r="T448" s="112">
        <f>S448*H448</f>
        <v>0</v>
      </c>
      <c r="AR448" s="113" t="s">
        <v>123</v>
      </c>
      <c r="AT448" s="113" t="s">
        <v>118</v>
      </c>
      <c r="AU448" s="113" t="s">
        <v>77</v>
      </c>
      <c r="AY448" s="12" t="s">
        <v>124</v>
      </c>
      <c r="BE448" s="114">
        <f>IF(N448="základní",J448,0)</f>
        <v>0</v>
      </c>
      <c r="BF448" s="114">
        <f>IF(N448="snížená",J448,0)</f>
        <v>0</v>
      </c>
      <c r="BG448" s="114">
        <f>IF(N448="zákl. přenesená",J448,0)</f>
        <v>0</v>
      </c>
      <c r="BH448" s="114">
        <f>IF(N448="sníž. přenesená",J448,0)</f>
        <v>0</v>
      </c>
      <c r="BI448" s="114">
        <f>IF(N448="nulová",J448,0)</f>
        <v>0</v>
      </c>
      <c r="BJ448" s="12" t="s">
        <v>77</v>
      </c>
      <c r="BK448" s="114">
        <f>ROUND(I448*H448,2)</f>
        <v>0</v>
      </c>
      <c r="BL448" s="12" t="s">
        <v>123</v>
      </c>
      <c r="BM448" s="113" t="s">
        <v>716</v>
      </c>
    </row>
    <row r="449" spans="2:65" s="1" customFormat="1" ht="19.5" x14ac:dyDescent="0.2">
      <c r="B449" s="27"/>
      <c r="D449" s="115" t="s">
        <v>125</v>
      </c>
      <c r="F449" s="116" t="s">
        <v>501</v>
      </c>
      <c r="I449" s="117"/>
      <c r="L449" s="27"/>
      <c r="M449" s="118"/>
      <c r="T449" s="48"/>
      <c r="AT449" s="12" t="s">
        <v>125</v>
      </c>
      <c r="AU449" s="12" t="s">
        <v>77</v>
      </c>
    </row>
    <row r="450" spans="2:65" s="1" customFormat="1" ht="24.2" customHeight="1" x14ac:dyDescent="0.2">
      <c r="B450" s="27"/>
      <c r="C450" s="102" t="s">
        <v>470</v>
      </c>
      <c r="D450" s="102" t="s">
        <v>118</v>
      </c>
      <c r="E450" s="103" t="s">
        <v>243</v>
      </c>
      <c r="F450" s="104" t="s">
        <v>244</v>
      </c>
      <c r="G450" s="105" t="s">
        <v>199</v>
      </c>
      <c r="H450" s="106">
        <v>7.6719999999999997</v>
      </c>
      <c r="I450" s="107"/>
      <c r="J450" s="108">
        <f>ROUND(I450*H450,2)</f>
        <v>0</v>
      </c>
      <c r="K450" s="104" t="s">
        <v>19</v>
      </c>
      <c r="L450" s="27"/>
      <c r="M450" s="109" t="s">
        <v>19</v>
      </c>
      <c r="N450" s="110" t="s">
        <v>40</v>
      </c>
      <c r="P450" s="111">
        <f>O450*H450</f>
        <v>0</v>
      </c>
      <c r="Q450" s="111">
        <v>0</v>
      </c>
      <c r="R450" s="111">
        <f>Q450*H450</f>
        <v>0</v>
      </c>
      <c r="S450" s="111">
        <v>0</v>
      </c>
      <c r="T450" s="112">
        <f>S450*H450</f>
        <v>0</v>
      </c>
      <c r="AR450" s="113" t="s">
        <v>123</v>
      </c>
      <c r="AT450" s="113" t="s">
        <v>118</v>
      </c>
      <c r="AU450" s="113" t="s">
        <v>77</v>
      </c>
      <c r="AY450" s="12" t="s">
        <v>124</v>
      </c>
      <c r="BE450" s="114">
        <f>IF(N450="základní",J450,0)</f>
        <v>0</v>
      </c>
      <c r="BF450" s="114">
        <f>IF(N450="snížená",J450,0)</f>
        <v>0</v>
      </c>
      <c r="BG450" s="114">
        <f>IF(N450="zákl. přenesená",J450,0)</f>
        <v>0</v>
      </c>
      <c r="BH450" s="114">
        <f>IF(N450="sníž. přenesená",J450,0)</f>
        <v>0</v>
      </c>
      <c r="BI450" s="114">
        <f>IF(N450="nulová",J450,0)</f>
        <v>0</v>
      </c>
      <c r="BJ450" s="12" t="s">
        <v>77</v>
      </c>
      <c r="BK450" s="114">
        <f>ROUND(I450*H450,2)</f>
        <v>0</v>
      </c>
      <c r="BL450" s="12" t="s">
        <v>123</v>
      </c>
      <c r="BM450" s="113" t="s">
        <v>717</v>
      </c>
    </row>
    <row r="451" spans="2:65" s="1" customFormat="1" ht="19.5" x14ac:dyDescent="0.2">
      <c r="B451" s="27"/>
      <c r="D451" s="115" t="s">
        <v>125</v>
      </c>
      <c r="F451" s="116" t="s">
        <v>718</v>
      </c>
      <c r="I451" s="117"/>
      <c r="L451" s="27"/>
      <c r="M451" s="118"/>
      <c r="T451" s="48"/>
      <c r="AT451" s="12" t="s">
        <v>125</v>
      </c>
      <c r="AU451" s="12" t="s">
        <v>77</v>
      </c>
    </row>
    <row r="452" spans="2:65" s="1" customFormat="1" ht="16.5" customHeight="1" x14ac:dyDescent="0.2">
      <c r="B452" s="27"/>
      <c r="C452" s="102" t="s">
        <v>719</v>
      </c>
      <c r="D452" s="102" t="s">
        <v>118</v>
      </c>
      <c r="E452" s="103" t="s">
        <v>505</v>
      </c>
      <c r="F452" s="104" t="s">
        <v>506</v>
      </c>
      <c r="G452" s="105" t="s">
        <v>199</v>
      </c>
      <c r="H452" s="106">
        <v>7.6719999999999997</v>
      </c>
      <c r="I452" s="107"/>
      <c r="J452" s="108">
        <f>ROUND(I452*H452,2)</f>
        <v>0</v>
      </c>
      <c r="K452" s="104" t="s">
        <v>19</v>
      </c>
      <c r="L452" s="27"/>
      <c r="M452" s="109" t="s">
        <v>19</v>
      </c>
      <c r="N452" s="110" t="s">
        <v>40</v>
      </c>
      <c r="P452" s="111">
        <f>O452*H452</f>
        <v>0</v>
      </c>
      <c r="Q452" s="111">
        <v>0</v>
      </c>
      <c r="R452" s="111">
        <f>Q452*H452</f>
        <v>0</v>
      </c>
      <c r="S452" s="111">
        <v>0</v>
      </c>
      <c r="T452" s="112">
        <f>S452*H452</f>
        <v>0</v>
      </c>
      <c r="AR452" s="113" t="s">
        <v>123</v>
      </c>
      <c r="AT452" s="113" t="s">
        <v>118</v>
      </c>
      <c r="AU452" s="113" t="s">
        <v>77</v>
      </c>
      <c r="AY452" s="12" t="s">
        <v>124</v>
      </c>
      <c r="BE452" s="114">
        <f>IF(N452="základní",J452,0)</f>
        <v>0</v>
      </c>
      <c r="BF452" s="114">
        <f>IF(N452="snížená",J452,0)</f>
        <v>0</v>
      </c>
      <c r="BG452" s="114">
        <f>IF(N452="zákl. přenesená",J452,0)</f>
        <v>0</v>
      </c>
      <c r="BH452" s="114">
        <f>IF(N452="sníž. přenesená",J452,0)</f>
        <v>0</v>
      </c>
      <c r="BI452" s="114">
        <f>IF(N452="nulová",J452,0)</f>
        <v>0</v>
      </c>
      <c r="BJ452" s="12" t="s">
        <v>77</v>
      </c>
      <c r="BK452" s="114">
        <f>ROUND(I452*H452,2)</f>
        <v>0</v>
      </c>
      <c r="BL452" s="12" t="s">
        <v>123</v>
      </c>
      <c r="BM452" s="113" t="s">
        <v>720</v>
      </c>
    </row>
    <row r="453" spans="2:65" s="1" customFormat="1" ht="19.5" x14ac:dyDescent="0.2">
      <c r="B453" s="27"/>
      <c r="D453" s="115" t="s">
        <v>125</v>
      </c>
      <c r="F453" s="116" t="s">
        <v>718</v>
      </c>
      <c r="I453" s="117"/>
      <c r="L453" s="27"/>
      <c r="M453" s="118"/>
      <c r="T453" s="48"/>
      <c r="AT453" s="12" t="s">
        <v>125</v>
      </c>
      <c r="AU453" s="12" t="s">
        <v>77</v>
      </c>
    </row>
    <row r="454" spans="2:65" s="1" customFormat="1" ht="16.5" customHeight="1" x14ac:dyDescent="0.2">
      <c r="B454" s="27"/>
      <c r="C454" s="102" t="s">
        <v>473</v>
      </c>
      <c r="D454" s="102" t="s">
        <v>118</v>
      </c>
      <c r="E454" s="103" t="s">
        <v>721</v>
      </c>
      <c r="F454" s="104" t="s">
        <v>722</v>
      </c>
      <c r="G454" s="105" t="s">
        <v>222</v>
      </c>
      <c r="H454" s="106">
        <v>2.5000000000000001E-2</v>
      </c>
      <c r="I454" s="107"/>
      <c r="J454" s="108">
        <f>ROUND(I454*H454,2)</f>
        <v>0</v>
      </c>
      <c r="K454" s="104" t="s">
        <v>19</v>
      </c>
      <c r="L454" s="27"/>
      <c r="M454" s="109" t="s">
        <v>19</v>
      </c>
      <c r="N454" s="110" t="s">
        <v>40</v>
      </c>
      <c r="P454" s="111">
        <f>O454*H454</f>
        <v>0</v>
      </c>
      <c r="Q454" s="111">
        <v>0</v>
      </c>
      <c r="R454" s="111">
        <f>Q454*H454</f>
        <v>0</v>
      </c>
      <c r="S454" s="111">
        <v>0</v>
      </c>
      <c r="T454" s="112">
        <f>S454*H454</f>
        <v>0</v>
      </c>
      <c r="AR454" s="113" t="s">
        <v>123</v>
      </c>
      <c r="AT454" s="113" t="s">
        <v>118</v>
      </c>
      <c r="AU454" s="113" t="s">
        <v>77</v>
      </c>
      <c r="AY454" s="12" t="s">
        <v>124</v>
      </c>
      <c r="BE454" s="114">
        <f>IF(N454="základní",J454,0)</f>
        <v>0</v>
      </c>
      <c r="BF454" s="114">
        <f>IF(N454="snížená",J454,0)</f>
        <v>0</v>
      </c>
      <c r="BG454" s="114">
        <f>IF(N454="zákl. přenesená",J454,0)</f>
        <v>0</v>
      </c>
      <c r="BH454" s="114">
        <f>IF(N454="sníž. přenesená",J454,0)</f>
        <v>0</v>
      </c>
      <c r="BI454" s="114">
        <f>IF(N454="nulová",J454,0)</f>
        <v>0</v>
      </c>
      <c r="BJ454" s="12" t="s">
        <v>77</v>
      </c>
      <c r="BK454" s="114">
        <f>ROUND(I454*H454,2)</f>
        <v>0</v>
      </c>
      <c r="BL454" s="12" t="s">
        <v>123</v>
      </c>
      <c r="BM454" s="113" t="s">
        <v>723</v>
      </c>
    </row>
    <row r="455" spans="2:65" s="1" customFormat="1" ht="19.5" x14ac:dyDescent="0.2">
      <c r="B455" s="27"/>
      <c r="D455" s="115" t="s">
        <v>125</v>
      </c>
      <c r="F455" s="116" t="s">
        <v>724</v>
      </c>
      <c r="I455" s="117"/>
      <c r="L455" s="27"/>
      <c r="M455" s="118"/>
      <c r="T455" s="48"/>
      <c r="AT455" s="12" t="s">
        <v>125</v>
      </c>
      <c r="AU455" s="12" t="s">
        <v>77</v>
      </c>
    </row>
    <row r="456" spans="2:65" s="1" customFormat="1" ht="24.2" customHeight="1" x14ac:dyDescent="0.2">
      <c r="B456" s="27"/>
      <c r="C456" s="102" t="s">
        <v>725</v>
      </c>
      <c r="D456" s="102" t="s">
        <v>118</v>
      </c>
      <c r="E456" s="103" t="s">
        <v>197</v>
      </c>
      <c r="F456" s="104" t="s">
        <v>198</v>
      </c>
      <c r="G456" s="105" t="s">
        <v>199</v>
      </c>
      <c r="H456" s="106">
        <v>7.3250000000000002</v>
      </c>
      <c r="I456" s="107"/>
      <c r="J456" s="108">
        <f>ROUND(I456*H456,2)</f>
        <v>0</v>
      </c>
      <c r="K456" s="104" t="s">
        <v>19</v>
      </c>
      <c r="L456" s="27"/>
      <c r="M456" s="109" t="s">
        <v>19</v>
      </c>
      <c r="N456" s="110" t="s">
        <v>40</v>
      </c>
      <c r="P456" s="111">
        <f>O456*H456</f>
        <v>0</v>
      </c>
      <c r="Q456" s="111">
        <v>0</v>
      </c>
      <c r="R456" s="111">
        <f>Q456*H456</f>
        <v>0</v>
      </c>
      <c r="S456" s="111">
        <v>0</v>
      </c>
      <c r="T456" s="112">
        <f>S456*H456</f>
        <v>0</v>
      </c>
      <c r="AR456" s="113" t="s">
        <v>123</v>
      </c>
      <c r="AT456" s="113" t="s">
        <v>118</v>
      </c>
      <c r="AU456" s="113" t="s">
        <v>77</v>
      </c>
      <c r="AY456" s="12" t="s">
        <v>124</v>
      </c>
      <c r="BE456" s="114">
        <f>IF(N456="základní",J456,0)</f>
        <v>0</v>
      </c>
      <c r="BF456" s="114">
        <f>IF(N456="snížená",J456,0)</f>
        <v>0</v>
      </c>
      <c r="BG456" s="114">
        <f>IF(N456="zákl. přenesená",J456,0)</f>
        <v>0</v>
      </c>
      <c r="BH456" s="114">
        <f>IF(N456="sníž. přenesená",J456,0)</f>
        <v>0</v>
      </c>
      <c r="BI456" s="114">
        <f>IF(N456="nulová",J456,0)</f>
        <v>0</v>
      </c>
      <c r="BJ456" s="12" t="s">
        <v>77</v>
      </c>
      <c r="BK456" s="114">
        <f>ROUND(I456*H456,2)</f>
        <v>0</v>
      </c>
      <c r="BL456" s="12" t="s">
        <v>123</v>
      </c>
      <c r="BM456" s="113" t="s">
        <v>726</v>
      </c>
    </row>
    <row r="457" spans="2:65" s="1" customFormat="1" ht="19.5" x14ac:dyDescent="0.2">
      <c r="B457" s="27"/>
      <c r="D457" s="115" t="s">
        <v>125</v>
      </c>
      <c r="F457" s="116" t="s">
        <v>727</v>
      </c>
      <c r="I457" s="117"/>
      <c r="L457" s="27"/>
      <c r="M457" s="118"/>
      <c r="T457" s="48"/>
      <c r="AT457" s="12" t="s">
        <v>125</v>
      </c>
      <c r="AU457" s="12" t="s">
        <v>77</v>
      </c>
    </row>
    <row r="458" spans="2:65" s="1" customFormat="1" ht="16.5" customHeight="1" x14ac:dyDescent="0.2">
      <c r="B458" s="27"/>
      <c r="C458" s="102" t="s">
        <v>478</v>
      </c>
      <c r="D458" s="102" t="s">
        <v>118</v>
      </c>
      <c r="E458" s="103" t="s">
        <v>728</v>
      </c>
      <c r="F458" s="104" t="s">
        <v>729</v>
      </c>
      <c r="G458" s="105" t="s">
        <v>222</v>
      </c>
      <c r="H458" s="106">
        <v>2.5000000000000001E-2</v>
      </c>
      <c r="I458" s="107"/>
      <c r="J458" s="108">
        <f>ROUND(I458*H458,2)</f>
        <v>0</v>
      </c>
      <c r="K458" s="104" t="s">
        <v>19</v>
      </c>
      <c r="L458" s="27"/>
      <c r="M458" s="109" t="s">
        <v>19</v>
      </c>
      <c r="N458" s="110" t="s">
        <v>40</v>
      </c>
      <c r="P458" s="111">
        <f>O458*H458</f>
        <v>0</v>
      </c>
      <c r="Q458" s="111">
        <v>0</v>
      </c>
      <c r="R458" s="111">
        <f>Q458*H458</f>
        <v>0</v>
      </c>
      <c r="S458" s="111">
        <v>0</v>
      </c>
      <c r="T458" s="112">
        <f>S458*H458</f>
        <v>0</v>
      </c>
      <c r="AR458" s="113" t="s">
        <v>123</v>
      </c>
      <c r="AT458" s="113" t="s">
        <v>118</v>
      </c>
      <c r="AU458" s="113" t="s">
        <v>77</v>
      </c>
      <c r="AY458" s="12" t="s">
        <v>124</v>
      </c>
      <c r="BE458" s="114">
        <f>IF(N458="základní",J458,0)</f>
        <v>0</v>
      </c>
      <c r="BF458" s="114">
        <f>IF(N458="snížená",J458,0)</f>
        <v>0</v>
      </c>
      <c r="BG458" s="114">
        <f>IF(N458="zákl. přenesená",J458,0)</f>
        <v>0</v>
      </c>
      <c r="BH458" s="114">
        <f>IF(N458="sníž. přenesená",J458,0)</f>
        <v>0</v>
      </c>
      <c r="BI458" s="114">
        <f>IF(N458="nulová",J458,0)</f>
        <v>0</v>
      </c>
      <c r="BJ458" s="12" t="s">
        <v>77</v>
      </c>
      <c r="BK458" s="114">
        <f>ROUND(I458*H458,2)</f>
        <v>0</v>
      </c>
      <c r="BL458" s="12" t="s">
        <v>123</v>
      </c>
      <c r="BM458" s="113" t="s">
        <v>730</v>
      </c>
    </row>
    <row r="459" spans="2:65" s="1" customFormat="1" ht="19.5" x14ac:dyDescent="0.2">
      <c r="B459" s="27"/>
      <c r="D459" s="115" t="s">
        <v>125</v>
      </c>
      <c r="F459" s="116" t="s">
        <v>724</v>
      </c>
      <c r="I459" s="117"/>
      <c r="L459" s="27"/>
      <c r="M459" s="118"/>
      <c r="T459" s="48"/>
      <c r="AT459" s="12" t="s">
        <v>125</v>
      </c>
      <c r="AU459" s="12" t="s">
        <v>77</v>
      </c>
    </row>
    <row r="460" spans="2:65" s="1" customFormat="1" ht="24.2" customHeight="1" x14ac:dyDescent="0.2">
      <c r="B460" s="27"/>
      <c r="C460" s="102" t="s">
        <v>731</v>
      </c>
      <c r="D460" s="102" t="s">
        <v>118</v>
      </c>
      <c r="E460" s="103" t="s">
        <v>243</v>
      </c>
      <c r="F460" s="104" t="s">
        <v>244</v>
      </c>
      <c r="G460" s="105" t="s">
        <v>199</v>
      </c>
      <c r="H460" s="106">
        <v>85.86</v>
      </c>
      <c r="I460" s="107"/>
      <c r="J460" s="108">
        <f>ROUND(I460*H460,2)</f>
        <v>0</v>
      </c>
      <c r="K460" s="104" t="s">
        <v>19</v>
      </c>
      <c r="L460" s="27"/>
      <c r="M460" s="109" t="s">
        <v>19</v>
      </c>
      <c r="N460" s="110" t="s">
        <v>40</v>
      </c>
      <c r="P460" s="111">
        <f>O460*H460</f>
        <v>0</v>
      </c>
      <c r="Q460" s="111">
        <v>0</v>
      </c>
      <c r="R460" s="111">
        <f>Q460*H460</f>
        <v>0</v>
      </c>
      <c r="S460" s="111">
        <v>0</v>
      </c>
      <c r="T460" s="112">
        <f>S460*H460</f>
        <v>0</v>
      </c>
      <c r="AR460" s="113" t="s">
        <v>123</v>
      </c>
      <c r="AT460" s="113" t="s">
        <v>118</v>
      </c>
      <c r="AU460" s="113" t="s">
        <v>77</v>
      </c>
      <c r="AY460" s="12" t="s">
        <v>124</v>
      </c>
      <c r="BE460" s="114">
        <f>IF(N460="základní",J460,0)</f>
        <v>0</v>
      </c>
      <c r="BF460" s="114">
        <f>IF(N460="snížená",J460,0)</f>
        <v>0</v>
      </c>
      <c r="BG460" s="114">
        <f>IF(N460="zákl. přenesená",J460,0)</f>
        <v>0</v>
      </c>
      <c r="BH460" s="114">
        <f>IF(N460="sníž. přenesená",J460,0)</f>
        <v>0</v>
      </c>
      <c r="BI460" s="114">
        <f>IF(N460="nulová",J460,0)</f>
        <v>0</v>
      </c>
      <c r="BJ460" s="12" t="s">
        <v>77</v>
      </c>
      <c r="BK460" s="114">
        <f>ROUND(I460*H460,2)</f>
        <v>0</v>
      </c>
      <c r="BL460" s="12" t="s">
        <v>123</v>
      </c>
      <c r="BM460" s="113" t="s">
        <v>732</v>
      </c>
    </row>
    <row r="461" spans="2:65" s="1" customFormat="1" ht="29.25" x14ac:dyDescent="0.2">
      <c r="B461" s="27"/>
      <c r="D461" s="115" t="s">
        <v>125</v>
      </c>
      <c r="F461" s="116" t="s">
        <v>733</v>
      </c>
      <c r="I461" s="117"/>
      <c r="L461" s="27"/>
      <c r="M461" s="118"/>
      <c r="T461" s="48"/>
      <c r="AT461" s="12" t="s">
        <v>125</v>
      </c>
      <c r="AU461" s="12" t="s">
        <v>77</v>
      </c>
    </row>
    <row r="462" spans="2:65" s="1" customFormat="1" ht="16.5" customHeight="1" x14ac:dyDescent="0.2">
      <c r="B462" s="27"/>
      <c r="C462" s="102" t="s">
        <v>480</v>
      </c>
      <c r="D462" s="102" t="s">
        <v>118</v>
      </c>
      <c r="E462" s="103" t="s">
        <v>505</v>
      </c>
      <c r="F462" s="104" t="s">
        <v>506</v>
      </c>
      <c r="G462" s="105" t="s">
        <v>199</v>
      </c>
      <c r="H462" s="106">
        <v>85.86</v>
      </c>
      <c r="I462" s="107"/>
      <c r="J462" s="108">
        <f>ROUND(I462*H462,2)</f>
        <v>0</v>
      </c>
      <c r="K462" s="104" t="s">
        <v>19</v>
      </c>
      <c r="L462" s="27"/>
      <c r="M462" s="109" t="s">
        <v>19</v>
      </c>
      <c r="N462" s="110" t="s">
        <v>40</v>
      </c>
      <c r="P462" s="111">
        <f>O462*H462</f>
        <v>0</v>
      </c>
      <c r="Q462" s="111">
        <v>0</v>
      </c>
      <c r="R462" s="111">
        <f>Q462*H462</f>
        <v>0</v>
      </c>
      <c r="S462" s="111">
        <v>0</v>
      </c>
      <c r="T462" s="112">
        <f>S462*H462</f>
        <v>0</v>
      </c>
      <c r="AR462" s="113" t="s">
        <v>123</v>
      </c>
      <c r="AT462" s="113" t="s">
        <v>118</v>
      </c>
      <c r="AU462" s="113" t="s">
        <v>77</v>
      </c>
      <c r="AY462" s="12" t="s">
        <v>124</v>
      </c>
      <c r="BE462" s="114">
        <f>IF(N462="základní",J462,0)</f>
        <v>0</v>
      </c>
      <c r="BF462" s="114">
        <f>IF(N462="snížená",J462,0)</f>
        <v>0</v>
      </c>
      <c r="BG462" s="114">
        <f>IF(N462="zákl. přenesená",J462,0)</f>
        <v>0</v>
      </c>
      <c r="BH462" s="114">
        <f>IF(N462="sníž. přenesená",J462,0)</f>
        <v>0</v>
      </c>
      <c r="BI462" s="114">
        <f>IF(N462="nulová",J462,0)</f>
        <v>0</v>
      </c>
      <c r="BJ462" s="12" t="s">
        <v>77</v>
      </c>
      <c r="BK462" s="114">
        <f>ROUND(I462*H462,2)</f>
        <v>0</v>
      </c>
      <c r="BL462" s="12" t="s">
        <v>123</v>
      </c>
      <c r="BM462" s="113" t="s">
        <v>734</v>
      </c>
    </row>
    <row r="463" spans="2:65" s="1" customFormat="1" ht="19.5" x14ac:dyDescent="0.2">
      <c r="B463" s="27"/>
      <c r="D463" s="115" t="s">
        <v>125</v>
      </c>
      <c r="F463" s="116" t="s">
        <v>735</v>
      </c>
      <c r="I463" s="117"/>
      <c r="L463" s="27"/>
      <c r="M463" s="118"/>
      <c r="T463" s="48"/>
      <c r="AT463" s="12" t="s">
        <v>125</v>
      </c>
      <c r="AU463" s="12" t="s">
        <v>77</v>
      </c>
    </row>
    <row r="464" spans="2:65" s="1" customFormat="1" ht="16.5" customHeight="1" x14ac:dyDescent="0.2">
      <c r="B464" s="27"/>
      <c r="C464" s="102" t="s">
        <v>736</v>
      </c>
      <c r="D464" s="102" t="s">
        <v>118</v>
      </c>
      <c r="E464" s="103" t="s">
        <v>737</v>
      </c>
      <c r="F464" s="104" t="s">
        <v>738</v>
      </c>
      <c r="G464" s="105" t="s">
        <v>222</v>
      </c>
      <c r="H464" s="106">
        <v>2.5000000000000001E-2</v>
      </c>
      <c r="I464" s="107"/>
      <c r="J464" s="108">
        <f>ROUND(I464*H464,2)</f>
        <v>0</v>
      </c>
      <c r="K464" s="104" t="s">
        <v>19</v>
      </c>
      <c r="L464" s="27"/>
      <c r="M464" s="109" t="s">
        <v>19</v>
      </c>
      <c r="N464" s="110" t="s">
        <v>40</v>
      </c>
      <c r="P464" s="111">
        <f>O464*H464</f>
        <v>0</v>
      </c>
      <c r="Q464" s="111">
        <v>0</v>
      </c>
      <c r="R464" s="111">
        <f>Q464*H464</f>
        <v>0</v>
      </c>
      <c r="S464" s="111">
        <v>0</v>
      </c>
      <c r="T464" s="112">
        <f>S464*H464</f>
        <v>0</v>
      </c>
      <c r="AR464" s="113" t="s">
        <v>123</v>
      </c>
      <c r="AT464" s="113" t="s">
        <v>118</v>
      </c>
      <c r="AU464" s="113" t="s">
        <v>77</v>
      </c>
      <c r="AY464" s="12" t="s">
        <v>124</v>
      </c>
      <c r="BE464" s="114">
        <f>IF(N464="základní",J464,0)</f>
        <v>0</v>
      </c>
      <c r="BF464" s="114">
        <f>IF(N464="snížená",J464,0)</f>
        <v>0</v>
      </c>
      <c r="BG464" s="114">
        <f>IF(N464="zákl. přenesená",J464,0)</f>
        <v>0</v>
      </c>
      <c r="BH464" s="114">
        <f>IF(N464="sníž. přenesená",J464,0)</f>
        <v>0</v>
      </c>
      <c r="BI464" s="114">
        <f>IF(N464="nulová",J464,0)</f>
        <v>0</v>
      </c>
      <c r="BJ464" s="12" t="s">
        <v>77</v>
      </c>
      <c r="BK464" s="114">
        <f>ROUND(I464*H464,2)</f>
        <v>0</v>
      </c>
      <c r="BL464" s="12" t="s">
        <v>123</v>
      </c>
      <c r="BM464" s="113" t="s">
        <v>739</v>
      </c>
    </row>
    <row r="465" spans="2:65" s="1" customFormat="1" ht="29.25" x14ac:dyDescent="0.2">
      <c r="B465" s="27"/>
      <c r="D465" s="115" t="s">
        <v>125</v>
      </c>
      <c r="F465" s="116" t="s">
        <v>740</v>
      </c>
      <c r="I465" s="117"/>
      <c r="L465" s="27"/>
      <c r="M465" s="118"/>
      <c r="T465" s="48"/>
      <c r="AT465" s="12" t="s">
        <v>125</v>
      </c>
      <c r="AU465" s="12" t="s">
        <v>77</v>
      </c>
    </row>
    <row r="466" spans="2:65" s="1" customFormat="1" ht="16.5" customHeight="1" x14ac:dyDescent="0.2">
      <c r="B466" s="27"/>
      <c r="C466" s="102" t="s">
        <v>487</v>
      </c>
      <c r="D466" s="102" t="s">
        <v>118</v>
      </c>
      <c r="E466" s="103" t="s">
        <v>741</v>
      </c>
      <c r="F466" s="104" t="s">
        <v>742</v>
      </c>
      <c r="G466" s="105" t="s">
        <v>121</v>
      </c>
      <c r="H466" s="106">
        <v>4</v>
      </c>
      <c r="I466" s="107"/>
      <c r="J466" s="108">
        <f>ROUND(I466*H466,2)</f>
        <v>0</v>
      </c>
      <c r="K466" s="104" t="s">
        <v>19</v>
      </c>
      <c r="L466" s="27"/>
      <c r="M466" s="109" t="s">
        <v>19</v>
      </c>
      <c r="N466" s="110" t="s">
        <v>40</v>
      </c>
      <c r="P466" s="111">
        <f>O466*H466</f>
        <v>0</v>
      </c>
      <c r="Q466" s="111">
        <v>0</v>
      </c>
      <c r="R466" s="111">
        <f>Q466*H466</f>
        <v>0</v>
      </c>
      <c r="S466" s="111">
        <v>0</v>
      </c>
      <c r="T466" s="112">
        <f>S466*H466</f>
        <v>0</v>
      </c>
      <c r="AR466" s="113" t="s">
        <v>123</v>
      </c>
      <c r="AT466" s="113" t="s">
        <v>118</v>
      </c>
      <c r="AU466" s="113" t="s">
        <v>77</v>
      </c>
      <c r="AY466" s="12" t="s">
        <v>124</v>
      </c>
      <c r="BE466" s="114">
        <f>IF(N466="základní",J466,0)</f>
        <v>0</v>
      </c>
      <c r="BF466" s="114">
        <f>IF(N466="snížená",J466,0)</f>
        <v>0</v>
      </c>
      <c r="BG466" s="114">
        <f>IF(N466="zákl. přenesená",J466,0)</f>
        <v>0</v>
      </c>
      <c r="BH466" s="114">
        <f>IF(N466="sníž. přenesená",J466,0)</f>
        <v>0</v>
      </c>
      <c r="BI466" s="114">
        <f>IF(N466="nulová",J466,0)</f>
        <v>0</v>
      </c>
      <c r="BJ466" s="12" t="s">
        <v>77</v>
      </c>
      <c r="BK466" s="114">
        <f>ROUND(I466*H466,2)</f>
        <v>0</v>
      </c>
      <c r="BL466" s="12" t="s">
        <v>123</v>
      </c>
      <c r="BM466" s="113" t="s">
        <v>743</v>
      </c>
    </row>
    <row r="467" spans="2:65" s="1" customFormat="1" ht="19.5" x14ac:dyDescent="0.2">
      <c r="B467" s="27"/>
      <c r="D467" s="115" t="s">
        <v>125</v>
      </c>
      <c r="F467" s="116" t="s">
        <v>744</v>
      </c>
      <c r="I467" s="117"/>
      <c r="L467" s="27"/>
      <c r="M467" s="118"/>
      <c r="T467" s="48"/>
      <c r="AT467" s="12" t="s">
        <v>125</v>
      </c>
      <c r="AU467" s="12" t="s">
        <v>77</v>
      </c>
    </row>
    <row r="468" spans="2:65" s="1" customFormat="1" ht="16.5" customHeight="1" x14ac:dyDescent="0.2">
      <c r="B468" s="27"/>
      <c r="C468" s="102" t="s">
        <v>745</v>
      </c>
      <c r="D468" s="102" t="s">
        <v>118</v>
      </c>
      <c r="E468" s="103" t="s">
        <v>387</v>
      </c>
      <c r="F468" s="104" t="s">
        <v>388</v>
      </c>
      <c r="G468" s="105" t="s">
        <v>121</v>
      </c>
      <c r="H468" s="106">
        <v>2</v>
      </c>
      <c r="I468" s="107"/>
      <c r="J468" s="108">
        <f>ROUND(I468*H468,2)</f>
        <v>0</v>
      </c>
      <c r="K468" s="104" t="s">
        <v>19</v>
      </c>
      <c r="L468" s="27"/>
      <c r="M468" s="109" t="s">
        <v>19</v>
      </c>
      <c r="N468" s="110" t="s">
        <v>40</v>
      </c>
      <c r="P468" s="111">
        <f>O468*H468</f>
        <v>0</v>
      </c>
      <c r="Q468" s="111">
        <v>0</v>
      </c>
      <c r="R468" s="111">
        <f>Q468*H468</f>
        <v>0</v>
      </c>
      <c r="S468" s="111">
        <v>0</v>
      </c>
      <c r="T468" s="112">
        <f>S468*H468</f>
        <v>0</v>
      </c>
      <c r="AR468" s="113" t="s">
        <v>123</v>
      </c>
      <c r="AT468" s="113" t="s">
        <v>118</v>
      </c>
      <c r="AU468" s="113" t="s">
        <v>77</v>
      </c>
      <c r="AY468" s="12" t="s">
        <v>124</v>
      </c>
      <c r="BE468" s="114">
        <f>IF(N468="základní",J468,0)</f>
        <v>0</v>
      </c>
      <c r="BF468" s="114">
        <f>IF(N468="snížená",J468,0)</f>
        <v>0</v>
      </c>
      <c r="BG468" s="114">
        <f>IF(N468="zákl. přenesená",J468,0)</f>
        <v>0</v>
      </c>
      <c r="BH468" s="114">
        <f>IF(N468="sníž. přenesená",J468,0)</f>
        <v>0</v>
      </c>
      <c r="BI468" s="114">
        <f>IF(N468="nulová",J468,0)</f>
        <v>0</v>
      </c>
      <c r="BJ468" s="12" t="s">
        <v>77</v>
      </c>
      <c r="BK468" s="114">
        <f>ROUND(I468*H468,2)</f>
        <v>0</v>
      </c>
      <c r="BL468" s="12" t="s">
        <v>123</v>
      </c>
      <c r="BM468" s="113" t="s">
        <v>746</v>
      </c>
    </row>
    <row r="469" spans="2:65" s="1" customFormat="1" ht="19.5" x14ac:dyDescent="0.2">
      <c r="B469" s="27"/>
      <c r="D469" s="115" t="s">
        <v>125</v>
      </c>
      <c r="F469" s="116" t="s">
        <v>747</v>
      </c>
      <c r="I469" s="117"/>
      <c r="L469" s="27"/>
      <c r="M469" s="118"/>
      <c r="T469" s="48"/>
      <c r="AT469" s="12" t="s">
        <v>125</v>
      </c>
      <c r="AU469" s="12" t="s">
        <v>77</v>
      </c>
    </row>
    <row r="470" spans="2:65" s="1" customFormat="1" ht="16.5" customHeight="1" x14ac:dyDescent="0.2">
      <c r="B470" s="27"/>
      <c r="C470" s="102" t="s">
        <v>491</v>
      </c>
      <c r="D470" s="102" t="s">
        <v>118</v>
      </c>
      <c r="E470" s="103" t="s">
        <v>314</v>
      </c>
      <c r="F470" s="104" t="s">
        <v>315</v>
      </c>
      <c r="G470" s="105" t="s">
        <v>189</v>
      </c>
      <c r="H470" s="106">
        <v>300</v>
      </c>
      <c r="I470" s="107"/>
      <c r="J470" s="108">
        <f>ROUND(I470*H470,2)</f>
        <v>0</v>
      </c>
      <c r="K470" s="104" t="s">
        <v>19</v>
      </c>
      <c r="L470" s="27"/>
      <c r="M470" s="109" t="s">
        <v>19</v>
      </c>
      <c r="N470" s="110" t="s">
        <v>40</v>
      </c>
      <c r="P470" s="111">
        <f>O470*H470</f>
        <v>0</v>
      </c>
      <c r="Q470" s="111">
        <v>0</v>
      </c>
      <c r="R470" s="111">
        <f>Q470*H470</f>
        <v>0</v>
      </c>
      <c r="S470" s="111">
        <v>0</v>
      </c>
      <c r="T470" s="112">
        <f>S470*H470</f>
        <v>0</v>
      </c>
      <c r="AR470" s="113" t="s">
        <v>123</v>
      </c>
      <c r="AT470" s="113" t="s">
        <v>118</v>
      </c>
      <c r="AU470" s="113" t="s">
        <v>77</v>
      </c>
      <c r="AY470" s="12" t="s">
        <v>124</v>
      </c>
      <c r="BE470" s="114">
        <f>IF(N470="základní",J470,0)</f>
        <v>0</v>
      </c>
      <c r="BF470" s="114">
        <f>IF(N470="snížená",J470,0)</f>
        <v>0</v>
      </c>
      <c r="BG470" s="114">
        <f>IF(N470="zákl. přenesená",J470,0)</f>
        <v>0</v>
      </c>
      <c r="BH470" s="114">
        <f>IF(N470="sníž. přenesená",J470,0)</f>
        <v>0</v>
      </c>
      <c r="BI470" s="114">
        <f>IF(N470="nulová",J470,0)</f>
        <v>0</v>
      </c>
      <c r="BJ470" s="12" t="s">
        <v>77</v>
      </c>
      <c r="BK470" s="114">
        <f>ROUND(I470*H470,2)</f>
        <v>0</v>
      </c>
      <c r="BL470" s="12" t="s">
        <v>123</v>
      </c>
      <c r="BM470" s="113" t="s">
        <v>748</v>
      </c>
    </row>
    <row r="471" spans="2:65" s="1" customFormat="1" ht="19.5" x14ac:dyDescent="0.2">
      <c r="B471" s="27"/>
      <c r="D471" s="115" t="s">
        <v>125</v>
      </c>
      <c r="F471" s="116" t="s">
        <v>749</v>
      </c>
      <c r="I471" s="117"/>
      <c r="L471" s="27"/>
      <c r="M471" s="118"/>
      <c r="T471" s="48"/>
      <c r="AT471" s="12" t="s">
        <v>125</v>
      </c>
      <c r="AU471" s="12" t="s">
        <v>77</v>
      </c>
    </row>
    <row r="472" spans="2:65" s="1" customFormat="1" ht="16.5" customHeight="1" x14ac:dyDescent="0.2">
      <c r="B472" s="27"/>
      <c r="C472" s="102" t="s">
        <v>750</v>
      </c>
      <c r="D472" s="102" t="s">
        <v>118</v>
      </c>
      <c r="E472" s="103" t="s">
        <v>319</v>
      </c>
      <c r="F472" s="104" t="s">
        <v>320</v>
      </c>
      <c r="G472" s="105" t="s">
        <v>189</v>
      </c>
      <c r="H472" s="106">
        <v>300</v>
      </c>
      <c r="I472" s="107"/>
      <c r="J472" s="108">
        <f>ROUND(I472*H472,2)</f>
        <v>0</v>
      </c>
      <c r="K472" s="104" t="s">
        <v>19</v>
      </c>
      <c r="L472" s="27"/>
      <c r="M472" s="109" t="s">
        <v>19</v>
      </c>
      <c r="N472" s="110" t="s">
        <v>40</v>
      </c>
      <c r="P472" s="111">
        <f>O472*H472</f>
        <v>0</v>
      </c>
      <c r="Q472" s="111">
        <v>0</v>
      </c>
      <c r="R472" s="111">
        <f>Q472*H472</f>
        <v>0</v>
      </c>
      <c r="S472" s="111">
        <v>0</v>
      </c>
      <c r="T472" s="112">
        <f>S472*H472</f>
        <v>0</v>
      </c>
      <c r="AR472" s="113" t="s">
        <v>123</v>
      </c>
      <c r="AT472" s="113" t="s">
        <v>118</v>
      </c>
      <c r="AU472" s="113" t="s">
        <v>77</v>
      </c>
      <c r="AY472" s="12" t="s">
        <v>124</v>
      </c>
      <c r="BE472" s="114">
        <f>IF(N472="základní",J472,0)</f>
        <v>0</v>
      </c>
      <c r="BF472" s="114">
        <f>IF(N472="snížená",J472,0)</f>
        <v>0</v>
      </c>
      <c r="BG472" s="114">
        <f>IF(N472="zákl. přenesená",J472,0)</f>
        <v>0</v>
      </c>
      <c r="BH472" s="114">
        <f>IF(N472="sníž. přenesená",J472,0)</f>
        <v>0</v>
      </c>
      <c r="BI472" s="114">
        <f>IF(N472="nulová",J472,0)</f>
        <v>0</v>
      </c>
      <c r="BJ472" s="12" t="s">
        <v>77</v>
      </c>
      <c r="BK472" s="114">
        <f>ROUND(I472*H472,2)</f>
        <v>0</v>
      </c>
      <c r="BL472" s="12" t="s">
        <v>123</v>
      </c>
      <c r="BM472" s="113" t="s">
        <v>751</v>
      </c>
    </row>
    <row r="473" spans="2:65" s="1" customFormat="1" ht="19.5" x14ac:dyDescent="0.2">
      <c r="B473" s="27"/>
      <c r="D473" s="115" t="s">
        <v>125</v>
      </c>
      <c r="F473" s="116" t="s">
        <v>749</v>
      </c>
      <c r="I473" s="117"/>
      <c r="L473" s="27"/>
      <c r="M473" s="118"/>
      <c r="T473" s="48"/>
      <c r="AT473" s="12" t="s">
        <v>125</v>
      </c>
      <c r="AU473" s="12" t="s">
        <v>77</v>
      </c>
    </row>
    <row r="474" spans="2:65" s="1" customFormat="1" ht="16.5" customHeight="1" x14ac:dyDescent="0.2">
      <c r="B474" s="27"/>
      <c r="C474" s="136" t="s">
        <v>496</v>
      </c>
      <c r="D474" s="136" t="s">
        <v>159</v>
      </c>
      <c r="E474" s="137" t="s">
        <v>258</v>
      </c>
      <c r="F474" s="138" t="s">
        <v>259</v>
      </c>
      <c r="G474" s="139" t="s">
        <v>199</v>
      </c>
      <c r="H474" s="140">
        <v>95.4</v>
      </c>
      <c r="I474" s="141"/>
      <c r="J474" s="142">
        <f>ROUND(I474*H474,2)</f>
        <v>0</v>
      </c>
      <c r="K474" s="138" t="s">
        <v>19</v>
      </c>
      <c r="L474" s="143"/>
      <c r="M474" s="144" t="s">
        <v>19</v>
      </c>
      <c r="N474" s="145" t="s">
        <v>40</v>
      </c>
      <c r="P474" s="111">
        <f>O474*H474</f>
        <v>0</v>
      </c>
      <c r="Q474" s="111">
        <v>0</v>
      </c>
      <c r="R474" s="111">
        <f>Q474*H474</f>
        <v>0</v>
      </c>
      <c r="S474" s="111">
        <v>0</v>
      </c>
      <c r="T474" s="112">
        <f>S474*H474</f>
        <v>0</v>
      </c>
      <c r="AR474" s="113" t="s">
        <v>162</v>
      </c>
      <c r="AT474" s="113" t="s">
        <v>159</v>
      </c>
      <c r="AU474" s="113" t="s">
        <v>77</v>
      </c>
      <c r="AY474" s="12" t="s">
        <v>124</v>
      </c>
      <c r="BE474" s="114">
        <f>IF(N474="základní",J474,0)</f>
        <v>0</v>
      </c>
      <c r="BF474" s="114">
        <f>IF(N474="snížená",J474,0)</f>
        <v>0</v>
      </c>
      <c r="BG474" s="114">
        <f>IF(N474="zákl. přenesená",J474,0)</f>
        <v>0</v>
      </c>
      <c r="BH474" s="114">
        <f>IF(N474="sníž. přenesená",J474,0)</f>
        <v>0</v>
      </c>
      <c r="BI474" s="114">
        <f>IF(N474="nulová",J474,0)</f>
        <v>0</v>
      </c>
      <c r="BJ474" s="12" t="s">
        <v>77</v>
      </c>
      <c r="BK474" s="114">
        <f>ROUND(I474*H474,2)</f>
        <v>0</v>
      </c>
      <c r="BL474" s="12" t="s">
        <v>123</v>
      </c>
      <c r="BM474" s="113" t="s">
        <v>752</v>
      </c>
    </row>
    <row r="475" spans="2:65" s="1" customFormat="1" ht="19.5" x14ac:dyDescent="0.2">
      <c r="B475" s="27"/>
      <c r="D475" s="115" t="s">
        <v>125</v>
      </c>
      <c r="F475" s="116" t="s">
        <v>753</v>
      </c>
      <c r="I475" s="117"/>
      <c r="L475" s="27"/>
      <c r="M475" s="118"/>
      <c r="T475" s="48"/>
      <c r="AT475" s="12" t="s">
        <v>125</v>
      </c>
      <c r="AU475" s="12" t="s">
        <v>77</v>
      </c>
    </row>
    <row r="476" spans="2:65" s="1" customFormat="1" ht="24.2" customHeight="1" x14ac:dyDescent="0.2">
      <c r="B476" s="27"/>
      <c r="C476" s="102" t="s">
        <v>754</v>
      </c>
      <c r="D476" s="102" t="s">
        <v>118</v>
      </c>
      <c r="E476" s="103" t="s">
        <v>243</v>
      </c>
      <c r="F476" s="104" t="s">
        <v>244</v>
      </c>
      <c r="G476" s="105" t="s">
        <v>199</v>
      </c>
      <c r="H476" s="106">
        <v>95.4</v>
      </c>
      <c r="I476" s="107"/>
      <c r="J476" s="108">
        <f>ROUND(I476*H476,2)</f>
        <v>0</v>
      </c>
      <c r="K476" s="104" t="s">
        <v>19</v>
      </c>
      <c r="L476" s="27"/>
      <c r="M476" s="109" t="s">
        <v>19</v>
      </c>
      <c r="N476" s="110" t="s">
        <v>40</v>
      </c>
      <c r="P476" s="111">
        <f>O476*H476</f>
        <v>0</v>
      </c>
      <c r="Q476" s="111">
        <v>0</v>
      </c>
      <c r="R476" s="111">
        <f>Q476*H476</f>
        <v>0</v>
      </c>
      <c r="S476" s="111">
        <v>0</v>
      </c>
      <c r="T476" s="112">
        <f>S476*H476</f>
        <v>0</v>
      </c>
      <c r="AR476" s="113" t="s">
        <v>123</v>
      </c>
      <c r="AT476" s="113" t="s">
        <v>118</v>
      </c>
      <c r="AU476" s="113" t="s">
        <v>77</v>
      </c>
      <c r="AY476" s="12" t="s">
        <v>124</v>
      </c>
      <c r="BE476" s="114">
        <f>IF(N476="základní",J476,0)</f>
        <v>0</v>
      </c>
      <c r="BF476" s="114">
        <f>IF(N476="snížená",J476,0)</f>
        <v>0</v>
      </c>
      <c r="BG476" s="114">
        <f>IF(N476="zákl. přenesená",J476,0)</f>
        <v>0</v>
      </c>
      <c r="BH476" s="114">
        <f>IF(N476="sníž. přenesená",J476,0)</f>
        <v>0</v>
      </c>
      <c r="BI476" s="114">
        <f>IF(N476="nulová",J476,0)</f>
        <v>0</v>
      </c>
      <c r="BJ476" s="12" t="s">
        <v>77</v>
      </c>
      <c r="BK476" s="114">
        <f>ROUND(I476*H476,2)</f>
        <v>0</v>
      </c>
      <c r="BL476" s="12" t="s">
        <v>123</v>
      </c>
      <c r="BM476" s="113" t="s">
        <v>755</v>
      </c>
    </row>
    <row r="477" spans="2:65" s="1" customFormat="1" ht="19.5" x14ac:dyDescent="0.2">
      <c r="B477" s="27"/>
      <c r="D477" s="115" t="s">
        <v>125</v>
      </c>
      <c r="F477" s="116" t="s">
        <v>756</v>
      </c>
      <c r="I477" s="117"/>
      <c r="L477" s="27"/>
      <c r="M477" s="118"/>
      <c r="T477" s="48"/>
      <c r="AT477" s="12" t="s">
        <v>125</v>
      </c>
      <c r="AU477" s="12" t="s">
        <v>77</v>
      </c>
    </row>
    <row r="478" spans="2:65" s="1" customFormat="1" ht="16.5" customHeight="1" x14ac:dyDescent="0.2">
      <c r="B478" s="27"/>
      <c r="C478" s="102" t="s">
        <v>500</v>
      </c>
      <c r="D478" s="102" t="s">
        <v>118</v>
      </c>
      <c r="E478" s="103" t="s">
        <v>511</v>
      </c>
      <c r="F478" s="104" t="s">
        <v>512</v>
      </c>
      <c r="G478" s="105" t="s">
        <v>189</v>
      </c>
      <c r="H478" s="106">
        <v>10</v>
      </c>
      <c r="I478" s="107"/>
      <c r="J478" s="108">
        <f>ROUND(I478*H478,2)</f>
        <v>0</v>
      </c>
      <c r="K478" s="104" t="s">
        <v>19</v>
      </c>
      <c r="L478" s="27"/>
      <c r="M478" s="109" t="s">
        <v>19</v>
      </c>
      <c r="N478" s="110" t="s">
        <v>40</v>
      </c>
      <c r="P478" s="111">
        <f>O478*H478</f>
        <v>0</v>
      </c>
      <c r="Q478" s="111">
        <v>0</v>
      </c>
      <c r="R478" s="111">
        <f>Q478*H478</f>
        <v>0</v>
      </c>
      <c r="S478" s="111">
        <v>0</v>
      </c>
      <c r="T478" s="112">
        <f>S478*H478</f>
        <v>0</v>
      </c>
      <c r="AR478" s="113" t="s">
        <v>123</v>
      </c>
      <c r="AT478" s="113" t="s">
        <v>118</v>
      </c>
      <c r="AU478" s="113" t="s">
        <v>77</v>
      </c>
      <c r="AY478" s="12" t="s">
        <v>124</v>
      </c>
      <c r="BE478" s="114">
        <f>IF(N478="základní",J478,0)</f>
        <v>0</v>
      </c>
      <c r="BF478" s="114">
        <f>IF(N478="snížená",J478,0)</f>
        <v>0</v>
      </c>
      <c r="BG478" s="114">
        <f>IF(N478="zákl. přenesená",J478,0)</f>
        <v>0</v>
      </c>
      <c r="BH478" s="114">
        <f>IF(N478="sníž. přenesená",J478,0)</f>
        <v>0</v>
      </c>
      <c r="BI478" s="114">
        <f>IF(N478="nulová",J478,0)</f>
        <v>0</v>
      </c>
      <c r="BJ478" s="12" t="s">
        <v>77</v>
      </c>
      <c r="BK478" s="114">
        <f>ROUND(I478*H478,2)</f>
        <v>0</v>
      </c>
      <c r="BL478" s="12" t="s">
        <v>123</v>
      </c>
      <c r="BM478" s="113" t="s">
        <v>757</v>
      </c>
    </row>
    <row r="479" spans="2:65" s="1" customFormat="1" ht="19.5" x14ac:dyDescent="0.2">
      <c r="B479" s="27"/>
      <c r="D479" s="115" t="s">
        <v>125</v>
      </c>
      <c r="F479" s="116" t="s">
        <v>758</v>
      </c>
      <c r="I479" s="117"/>
      <c r="L479" s="27"/>
      <c r="M479" s="118"/>
      <c r="T479" s="48"/>
      <c r="AT479" s="12" t="s">
        <v>125</v>
      </c>
      <c r="AU479" s="12" t="s">
        <v>77</v>
      </c>
    </row>
    <row r="480" spans="2:65" s="1" customFormat="1" ht="16.5" customHeight="1" x14ac:dyDescent="0.2">
      <c r="B480" s="27"/>
      <c r="C480" s="102" t="s">
        <v>759</v>
      </c>
      <c r="D480" s="102" t="s">
        <v>118</v>
      </c>
      <c r="E480" s="103" t="s">
        <v>516</v>
      </c>
      <c r="F480" s="104" t="s">
        <v>517</v>
      </c>
      <c r="G480" s="105" t="s">
        <v>121</v>
      </c>
      <c r="H480" s="106">
        <v>2</v>
      </c>
      <c r="I480" s="107"/>
      <c r="J480" s="108">
        <f>ROUND(I480*H480,2)</f>
        <v>0</v>
      </c>
      <c r="K480" s="104" t="s">
        <v>19</v>
      </c>
      <c r="L480" s="27"/>
      <c r="M480" s="109" t="s">
        <v>19</v>
      </c>
      <c r="N480" s="110" t="s">
        <v>40</v>
      </c>
      <c r="P480" s="111">
        <f>O480*H480</f>
        <v>0</v>
      </c>
      <c r="Q480" s="111">
        <v>0</v>
      </c>
      <c r="R480" s="111">
        <f>Q480*H480</f>
        <v>0</v>
      </c>
      <c r="S480" s="111">
        <v>0</v>
      </c>
      <c r="T480" s="112">
        <f>S480*H480</f>
        <v>0</v>
      </c>
      <c r="AR480" s="113" t="s">
        <v>123</v>
      </c>
      <c r="AT480" s="113" t="s">
        <v>118</v>
      </c>
      <c r="AU480" s="113" t="s">
        <v>77</v>
      </c>
      <c r="AY480" s="12" t="s">
        <v>124</v>
      </c>
      <c r="BE480" s="114">
        <f>IF(N480="základní",J480,0)</f>
        <v>0</v>
      </c>
      <c r="BF480" s="114">
        <f>IF(N480="snížená",J480,0)</f>
        <v>0</v>
      </c>
      <c r="BG480" s="114">
        <f>IF(N480="zákl. přenesená",J480,0)</f>
        <v>0</v>
      </c>
      <c r="BH480" s="114">
        <f>IF(N480="sníž. přenesená",J480,0)</f>
        <v>0</v>
      </c>
      <c r="BI480" s="114">
        <f>IF(N480="nulová",J480,0)</f>
        <v>0</v>
      </c>
      <c r="BJ480" s="12" t="s">
        <v>77</v>
      </c>
      <c r="BK480" s="114">
        <f>ROUND(I480*H480,2)</f>
        <v>0</v>
      </c>
      <c r="BL480" s="12" t="s">
        <v>123</v>
      </c>
      <c r="BM480" s="113" t="s">
        <v>760</v>
      </c>
    </row>
    <row r="481" spans="2:65" s="1" customFormat="1" ht="19.5" x14ac:dyDescent="0.2">
      <c r="B481" s="27"/>
      <c r="D481" s="115" t="s">
        <v>125</v>
      </c>
      <c r="F481" s="116" t="s">
        <v>501</v>
      </c>
      <c r="I481" s="117"/>
      <c r="L481" s="27"/>
      <c r="M481" s="118"/>
      <c r="T481" s="48"/>
      <c r="AT481" s="12" t="s">
        <v>125</v>
      </c>
      <c r="AU481" s="12" t="s">
        <v>77</v>
      </c>
    </row>
    <row r="482" spans="2:65" s="1" customFormat="1" ht="16.5" customHeight="1" x14ac:dyDescent="0.2">
      <c r="B482" s="27"/>
      <c r="C482" s="136" t="s">
        <v>503</v>
      </c>
      <c r="D482" s="136" t="s">
        <v>159</v>
      </c>
      <c r="E482" s="137" t="s">
        <v>519</v>
      </c>
      <c r="F482" s="138" t="s">
        <v>520</v>
      </c>
      <c r="G482" s="139" t="s">
        <v>121</v>
      </c>
      <c r="H482" s="140">
        <v>40</v>
      </c>
      <c r="I482" s="141"/>
      <c r="J482" s="142">
        <f>ROUND(I482*H482,2)</f>
        <v>0</v>
      </c>
      <c r="K482" s="138" t="s">
        <v>19</v>
      </c>
      <c r="L482" s="143"/>
      <c r="M482" s="144" t="s">
        <v>19</v>
      </c>
      <c r="N482" s="145" t="s">
        <v>40</v>
      </c>
      <c r="P482" s="111">
        <f>O482*H482</f>
        <v>0</v>
      </c>
      <c r="Q482" s="111">
        <v>0</v>
      </c>
      <c r="R482" s="111">
        <f>Q482*H482</f>
        <v>0</v>
      </c>
      <c r="S482" s="111">
        <v>0</v>
      </c>
      <c r="T482" s="112">
        <f>S482*H482</f>
        <v>0</v>
      </c>
      <c r="AR482" s="113" t="s">
        <v>162</v>
      </c>
      <c r="AT482" s="113" t="s">
        <v>159</v>
      </c>
      <c r="AU482" s="113" t="s">
        <v>77</v>
      </c>
      <c r="AY482" s="12" t="s">
        <v>124</v>
      </c>
      <c r="BE482" s="114">
        <f>IF(N482="základní",J482,0)</f>
        <v>0</v>
      </c>
      <c r="BF482" s="114">
        <f>IF(N482="snížená",J482,0)</f>
        <v>0</v>
      </c>
      <c r="BG482" s="114">
        <f>IF(N482="zákl. přenesená",J482,0)</f>
        <v>0</v>
      </c>
      <c r="BH482" s="114">
        <f>IF(N482="sníž. přenesená",J482,0)</f>
        <v>0</v>
      </c>
      <c r="BI482" s="114">
        <f>IF(N482="nulová",J482,0)</f>
        <v>0</v>
      </c>
      <c r="BJ482" s="12" t="s">
        <v>77</v>
      </c>
      <c r="BK482" s="114">
        <f>ROUND(I482*H482,2)</f>
        <v>0</v>
      </c>
      <c r="BL482" s="12" t="s">
        <v>123</v>
      </c>
      <c r="BM482" s="113" t="s">
        <v>761</v>
      </c>
    </row>
    <row r="483" spans="2:65" s="1" customFormat="1" ht="19.5" x14ac:dyDescent="0.2">
      <c r="B483" s="27"/>
      <c r="D483" s="115" t="s">
        <v>125</v>
      </c>
      <c r="F483" s="116" t="s">
        <v>762</v>
      </c>
      <c r="I483" s="117"/>
      <c r="L483" s="27"/>
      <c r="M483" s="118"/>
      <c r="T483" s="48"/>
      <c r="AT483" s="12" t="s">
        <v>125</v>
      </c>
      <c r="AU483" s="12" t="s">
        <v>77</v>
      </c>
    </row>
    <row r="484" spans="2:65" s="1" customFormat="1" ht="16.5" customHeight="1" x14ac:dyDescent="0.2">
      <c r="B484" s="27"/>
      <c r="C484" s="136" t="s">
        <v>763</v>
      </c>
      <c r="D484" s="136" t="s">
        <v>159</v>
      </c>
      <c r="E484" s="137" t="s">
        <v>567</v>
      </c>
      <c r="F484" s="138" t="s">
        <v>568</v>
      </c>
      <c r="G484" s="139" t="s">
        <v>199</v>
      </c>
      <c r="H484" s="140">
        <v>0.17</v>
      </c>
      <c r="I484" s="141"/>
      <c r="J484" s="142">
        <f>ROUND(I484*H484,2)</f>
        <v>0</v>
      </c>
      <c r="K484" s="138" t="s">
        <v>19</v>
      </c>
      <c r="L484" s="143"/>
      <c r="M484" s="144" t="s">
        <v>19</v>
      </c>
      <c r="N484" s="145" t="s">
        <v>40</v>
      </c>
      <c r="P484" s="111">
        <f>O484*H484</f>
        <v>0</v>
      </c>
      <c r="Q484" s="111">
        <v>0</v>
      </c>
      <c r="R484" s="111">
        <f>Q484*H484</f>
        <v>0</v>
      </c>
      <c r="S484" s="111">
        <v>0</v>
      </c>
      <c r="T484" s="112">
        <f>S484*H484</f>
        <v>0</v>
      </c>
      <c r="AR484" s="113" t="s">
        <v>162</v>
      </c>
      <c r="AT484" s="113" t="s">
        <v>159</v>
      </c>
      <c r="AU484" s="113" t="s">
        <v>77</v>
      </c>
      <c r="AY484" s="12" t="s">
        <v>124</v>
      </c>
      <c r="BE484" s="114">
        <f>IF(N484="základní",J484,0)</f>
        <v>0</v>
      </c>
      <c r="BF484" s="114">
        <f>IF(N484="snížená",J484,0)</f>
        <v>0</v>
      </c>
      <c r="BG484" s="114">
        <f>IF(N484="zákl. přenesená",J484,0)</f>
        <v>0</v>
      </c>
      <c r="BH484" s="114">
        <f>IF(N484="sníž. přenesená",J484,0)</f>
        <v>0</v>
      </c>
      <c r="BI484" s="114">
        <f>IF(N484="nulová",J484,0)</f>
        <v>0</v>
      </c>
      <c r="BJ484" s="12" t="s">
        <v>77</v>
      </c>
      <c r="BK484" s="114">
        <f>ROUND(I484*H484,2)</f>
        <v>0</v>
      </c>
      <c r="BL484" s="12" t="s">
        <v>123</v>
      </c>
      <c r="BM484" s="113" t="s">
        <v>764</v>
      </c>
    </row>
    <row r="485" spans="2:65" s="1" customFormat="1" ht="19.5" x14ac:dyDescent="0.2">
      <c r="B485" s="27"/>
      <c r="D485" s="115" t="s">
        <v>125</v>
      </c>
      <c r="F485" s="116" t="s">
        <v>699</v>
      </c>
      <c r="I485" s="117"/>
      <c r="L485" s="27"/>
      <c r="M485" s="118"/>
      <c r="T485" s="48"/>
      <c r="AT485" s="12" t="s">
        <v>125</v>
      </c>
      <c r="AU485" s="12" t="s">
        <v>77</v>
      </c>
    </row>
    <row r="486" spans="2:65" s="1" customFormat="1" ht="16.5" customHeight="1" x14ac:dyDescent="0.2">
      <c r="B486" s="27"/>
      <c r="C486" s="136" t="s">
        <v>507</v>
      </c>
      <c r="D486" s="136" t="s">
        <v>159</v>
      </c>
      <c r="E486" s="137" t="s">
        <v>526</v>
      </c>
      <c r="F486" s="138" t="s">
        <v>527</v>
      </c>
      <c r="G486" s="139" t="s">
        <v>121</v>
      </c>
      <c r="H486" s="140">
        <v>2</v>
      </c>
      <c r="I486" s="141"/>
      <c r="J486" s="142">
        <f>ROUND(I486*H486,2)</f>
        <v>0</v>
      </c>
      <c r="K486" s="138" t="s">
        <v>19</v>
      </c>
      <c r="L486" s="143"/>
      <c r="M486" s="144" t="s">
        <v>19</v>
      </c>
      <c r="N486" s="145" t="s">
        <v>40</v>
      </c>
      <c r="P486" s="111">
        <f>O486*H486</f>
        <v>0</v>
      </c>
      <c r="Q486" s="111">
        <v>0</v>
      </c>
      <c r="R486" s="111">
        <f>Q486*H486</f>
        <v>0</v>
      </c>
      <c r="S486" s="111">
        <v>0</v>
      </c>
      <c r="T486" s="112">
        <f>S486*H486</f>
        <v>0</v>
      </c>
      <c r="AR486" s="113" t="s">
        <v>162</v>
      </c>
      <c r="AT486" s="113" t="s">
        <v>159</v>
      </c>
      <c r="AU486" s="113" t="s">
        <v>77</v>
      </c>
      <c r="AY486" s="12" t="s">
        <v>124</v>
      </c>
      <c r="BE486" s="114">
        <f>IF(N486="základní",J486,0)</f>
        <v>0</v>
      </c>
      <c r="BF486" s="114">
        <f>IF(N486="snížená",J486,0)</f>
        <v>0</v>
      </c>
      <c r="BG486" s="114">
        <f>IF(N486="zákl. přenesená",J486,0)</f>
        <v>0</v>
      </c>
      <c r="BH486" s="114">
        <f>IF(N486="sníž. přenesená",J486,0)</f>
        <v>0</v>
      </c>
      <c r="BI486" s="114">
        <f>IF(N486="nulová",J486,0)</f>
        <v>0</v>
      </c>
      <c r="BJ486" s="12" t="s">
        <v>77</v>
      </c>
      <c r="BK486" s="114">
        <f>ROUND(I486*H486,2)</f>
        <v>0</v>
      </c>
      <c r="BL486" s="12" t="s">
        <v>123</v>
      </c>
      <c r="BM486" s="113" t="s">
        <v>765</v>
      </c>
    </row>
    <row r="487" spans="2:65" s="1" customFormat="1" ht="19.5" x14ac:dyDescent="0.2">
      <c r="B487" s="27"/>
      <c r="D487" s="115" t="s">
        <v>125</v>
      </c>
      <c r="F487" s="116" t="s">
        <v>501</v>
      </c>
      <c r="I487" s="117"/>
      <c r="L487" s="27"/>
      <c r="M487" s="118"/>
      <c r="T487" s="48"/>
      <c r="AT487" s="12" t="s">
        <v>125</v>
      </c>
      <c r="AU487" s="12" t="s">
        <v>77</v>
      </c>
    </row>
    <row r="488" spans="2:65" s="1" customFormat="1" ht="24.2" customHeight="1" x14ac:dyDescent="0.2">
      <c r="B488" s="27"/>
      <c r="C488" s="102" t="s">
        <v>766</v>
      </c>
      <c r="D488" s="102" t="s">
        <v>118</v>
      </c>
      <c r="E488" s="103" t="s">
        <v>530</v>
      </c>
      <c r="F488" s="104" t="s">
        <v>531</v>
      </c>
      <c r="G488" s="105" t="s">
        <v>121</v>
      </c>
      <c r="H488" s="106">
        <v>1</v>
      </c>
      <c r="I488" s="107"/>
      <c r="J488" s="108">
        <f>ROUND(I488*H488,2)</f>
        <v>0</v>
      </c>
      <c r="K488" s="104" t="s">
        <v>19</v>
      </c>
      <c r="L488" s="27"/>
      <c r="M488" s="109" t="s">
        <v>19</v>
      </c>
      <c r="N488" s="110" t="s">
        <v>40</v>
      </c>
      <c r="P488" s="111">
        <f>O488*H488</f>
        <v>0</v>
      </c>
      <c r="Q488" s="111">
        <v>0</v>
      </c>
      <c r="R488" s="111">
        <f>Q488*H488</f>
        <v>0</v>
      </c>
      <c r="S488" s="111">
        <v>0</v>
      </c>
      <c r="T488" s="112">
        <f>S488*H488</f>
        <v>0</v>
      </c>
      <c r="AR488" s="113" t="s">
        <v>123</v>
      </c>
      <c r="AT488" s="113" t="s">
        <v>118</v>
      </c>
      <c r="AU488" s="113" t="s">
        <v>77</v>
      </c>
      <c r="AY488" s="12" t="s">
        <v>124</v>
      </c>
      <c r="BE488" s="114">
        <f>IF(N488="základní",J488,0)</f>
        <v>0</v>
      </c>
      <c r="BF488" s="114">
        <f>IF(N488="snížená",J488,0)</f>
        <v>0</v>
      </c>
      <c r="BG488" s="114">
        <f>IF(N488="zákl. přenesená",J488,0)</f>
        <v>0</v>
      </c>
      <c r="BH488" s="114">
        <f>IF(N488="sníž. přenesená",J488,0)</f>
        <v>0</v>
      </c>
      <c r="BI488" s="114">
        <f>IF(N488="nulová",J488,0)</f>
        <v>0</v>
      </c>
      <c r="BJ488" s="12" t="s">
        <v>77</v>
      </c>
      <c r="BK488" s="114">
        <f>ROUND(I488*H488,2)</f>
        <v>0</v>
      </c>
      <c r="BL488" s="12" t="s">
        <v>123</v>
      </c>
      <c r="BM488" s="113" t="s">
        <v>767</v>
      </c>
    </row>
    <row r="489" spans="2:65" s="1" customFormat="1" ht="19.5" x14ac:dyDescent="0.2">
      <c r="B489" s="27"/>
      <c r="D489" s="115" t="s">
        <v>125</v>
      </c>
      <c r="F489" s="116" t="s">
        <v>533</v>
      </c>
      <c r="I489" s="117"/>
      <c r="L489" s="27"/>
      <c r="M489" s="118"/>
      <c r="T489" s="48"/>
      <c r="AT489" s="12" t="s">
        <v>125</v>
      </c>
      <c r="AU489" s="12" t="s">
        <v>77</v>
      </c>
    </row>
    <row r="490" spans="2:65" s="1" customFormat="1" ht="21.75" customHeight="1" x14ac:dyDescent="0.2">
      <c r="B490" s="27"/>
      <c r="C490" s="102" t="s">
        <v>509</v>
      </c>
      <c r="D490" s="102" t="s">
        <v>118</v>
      </c>
      <c r="E490" s="103" t="s">
        <v>612</v>
      </c>
      <c r="F490" s="104" t="s">
        <v>613</v>
      </c>
      <c r="G490" s="105" t="s">
        <v>227</v>
      </c>
      <c r="H490" s="106">
        <v>20</v>
      </c>
      <c r="I490" s="107"/>
      <c r="J490" s="108">
        <f>ROUND(I490*H490,2)</f>
        <v>0</v>
      </c>
      <c r="K490" s="104" t="s">
        <v>19</v>
      </c>
      <c r="L490" s="27"/>
      <c r="M490" s="109" t="s">
        <v>19</v>
      </c>
      <c r="N490" s="110" t="s">
        <v>40</v>
      </c>
      <c r="P490" s="111">
        <f>O490*H490</f>
        <v>0</v>
      </c>
      <c r="Q490" s="111">
        <v>0</v>
      </c>
      <c r="R490" s="111">
        <f>Q490*H490</f>
        <v>0</v>
      </c>
      <c r="S490" s="111">
        <v>0</v>
      </c>
      <c r="T490" s="112">
        <f>S490*H490</f>
        <v>0</v>
      </c>
      <c r="AR490" s="113" t="s">
        <v>123</v>
      </c>
      <c r="AT490" s="113" t="s">
        <v>118</v>
      </c>
      <c r="AU490" s="113" t="s">
        <v>77</v>
      </c>
      <c r="AY490" s="12" t="s">
        <v>124</v>
      </c>
      <c r="BE490" s="114">
        <f>IF(N490="základní",J490,0)</f>
        <v>0</v>
      </c>
      <c r="BF490" s="114">
        <f>IF(N490="snížená",J490,0)</f>
        <v>0</v>
      </c>
      <c r="BG490" s="114">
        <f>IF(N490="zákl. přenesená",J490,0)</f>
        <v>0</v>
      </c>
      <c r="BH490" s="114">
        <f>IF(N490="sníž. přenesená",J490,0)</f>
        <v>0</v>
      </c>
      <c r="BI490" s="114">
        <f>IF(N490="nulová",J490,0)</f>
        <v>0</v>
      </c>
      <c r="BJ490" s="12" t="s">
        <v>77</v>
      </c>
      <c r="BK490" s="114">
        <f>ROUND(I490*H490,2)</f>
        <v>0</v>
      </c>
      <c r="BL490" s="12" t="s">
        <v>123</v>
      </c>
      <c r="BM490" s="113" t="s">
        <v>768</v>
      </c>
    </row>
    <row r="491" spans="2:65" s="1" customFormat="1" ht="19.5" x14ac:dyDescent="0.2">
      <c r="B491" s="27"/>
      <c r="D491" s="115" t="s">
        <v>125</v>
      </c>
      <c r="F491" s="116" t="s">
        <v>769</v>
      </c>
      <c r="I491" s="117"/>
      <c r="L491" s="27"/>
      <c r="M491" s="118"/>
      <c r="T491" s="48"/>
      <c r="AT491" s="12" t="s">
        <v>125</v>
      </c>
      <c r="AU491" s="12" t="s">
        <v>77</v>
      </c>
    </row>
    <row r="492" spans="2:65" s="1" customFormat="1" ht="16.5" customHeight="1" x14ac:dyDescent="0.2">
      <c r="B492" s="27"/>
      <c r="C492" s="102" t="s">
        <v>770</v>
      </c>
      <c r="D492" s="102" t="s">
        <v>118</v>
      </c>
      <c r="E492" s="103" t="s">
        <v>616</v>
      </c>
      <c r="F492" s="104" t="s">
        <v>617</v>
      </c>
      <c r="G492" s="105" t="s">
        <v>189</v>
      </c>
      <c r="H492" s="106">
        <v>10</v>
      </c>
      <c r="I492" s="107"/>
      <c r="J492" s="108">
        <f>ROUND(I492*H492,2)</f>
        <v>0</v>
      </c>
      <c r="K492" s="104" t="s">
        <v>19</v>
      </c>
      <c r="L492" s="27"/>
      <c r="M492" s="109" t="s">
        <v>19</v>
      </c>
      <c r="N492" s="110" t="s">
        <v>40</v>
      </c>
      <c r="P492" s="111">
        <f>O492*H492</f>
        <v>0</v>
      </c>
      <c r="Q492" s="111">
        <v>0</v>
      </c>
      <c r="R492" s="111">
        <f>Q492*H492</f>
        <v>0</v>
      </c>
      <c r="S492" s="111">
        <v>0</v>
      </c>
      <c r="T492" s="112">
        <f>S492*H492</f>
        <v>0</v>
      </c>
      <c r="AR492" s="113" t="s">
        <v>123</v>
      </c>
      <c r="AT492" s="113" t="s">
        <v>118</v>
      </c>
      <c r="AU492" s="113" t="s">
        <v>77</v>
      </c>
      <c r="AY492" s="12" t="s">
        <v>124</v>
      </c>
      <c r="BE492" s="114">
        <f>IF(N492="základní",J492,0)</f>
        <v>0</v>
      </c>
      <c r="BF492" s="114">
        <f>IF(N492="snížená",J492,0)</f>
        <v>0</v>
      </c>
      <c r="BG492" s="114">
        <f>IF(N492="zákl. přenesená",J492,0)</f>
        <v>0</v>
      </c>
      <c r="BH492" s="114">
        <f>IF(N492="sníž. přenesená",J492,0)</f>
        <v>0</v>
      </c>
      <c r="BI492" s="114">
        <f>IF(N492="nulová",J492,0)</f>
        <v>0</v>
      </c>
      <c r="BJ492" s="12" t="s">
        <v>77</v>
      </c>
      <c r="BK492" s="114">
        <f>ROUND(I492*H492,2)</f>
        <v>0</v>
      </c>
      <c r="BL492" s="12" t="s">
        <v>123</v>
      </c>
      <c r="BM492" s="113" t="s">
        <v>771</v>
      </c>
    </row>
    <row r="493" spans="2:65" s="1" customFormat="1" ht="29.25" x14ac:dyDescent="0.2">
      <c r="B493" s="27"/>
      <c r="D493" s="115" t="s">
        <v>125</v>
      </c>
      <c r="F493" s="116" t="s">
        <v>772</v>
      </c>
      <c r="I493" s="117"/>
      <c r="L493" s="27"/>
      <c r="M493" s="118"/>
      <c r="T493" s="48"/>
      <c r="AT493" s="12" t="s">
        <v>125</v>
      </c>
      <c r="AU493" s="12" t="s">
        <v>77</v>
      </c>
    </row>
    <row r="494" spans="2:65" s="1" customFormat="1" ht="16.5" customHeight="1" x14ac:dyDescent="0.2">
      <c r="B494" s="27"/>
      <c r="C494" s="102" t="s">
        <v>513</v>
      </c>
      <c r="D494" s="102" t="s">
        <v>118</v>
      </c>
      <c r="E494" s="103" t="s">
        <v>621</v>
      </c>
      <c r="F494" s="104" t="s">
        <v>622</v>
      </c>
      <c r="G494" s="105" t="s">
        <v>189</v>
      </c>
      <c r="H494" s="106">
        <v>10</v>
      </c>
      <c r="I494" s="107"/>
      <c r="J494" s="108">
        <f>ROUND(I494*H494,2)</f>
        <v>0</v>
      </c>
      <c r="K494" s="104" t="s">
        <v>19</v>
      </c>
      <c r="L494" s="27"/>
      <c r="M494" s="109" t="s">
        <v>19</v>
      </c>
      <c r="N494" s="110" t="s">
        <v>40</v>
      </c>
      <c r="P494" s="111">
        <f>O494*H494</f>
        <v>0</v>
      </c>
      <c r="Q494" s="111">
        <v>0</v>
      </c>
      <c r="R494" s="111">
        <f>Q494*H494</f>
        <v>0</v>
      </c>
      <c r="S494" s="111">
        <v>0</v>
      </c>
      <c r="T494" s="112">
        <f>S494*H494</f>
        <v>0</v>
      </c>
      <c r="AR494" s="113" t="s">
        <v>123</v>
      </c>
      <c r="AT494" s="113" t="s">
        <v>118</v>
      </c>
      <c r="AU494" s="113" t="s">
        <v>77</v>
      </c>
      <c r="AY494" s="12" t="s">
        <v>124</v>
      </c>
      <c r="BE494" s="114">
        <f>IF(N494="základní",J494,0)</f>
        <v>0</v>
      </c>
      <c r="BF494" s="114">
        <f>IF(N494="snížená",J494,0)</f>
        <v>0</v>
      </c>
      <c r="BG494" s="114">
        <f>IF(N494="zákl. přenesená",J494,0)</f>
        <v>0</v>
      </c>
      <c r="BH494" s="114">
        <f>IF(N494="sníž. přenesená",J494,0)</f>
        <v>0</v>
      </c>
      <c r="BI494" s="114">
        <f>IF(N494="nulová",J494,0)</f>
        <v>0</v>
      </c>
      <c r="BJ494" s="12" t="s">
        <v>77</v>
      </c>
      <c r="BK494" s="114">
        <f>ROUND(I494*H494,2)</f>
        <v>0</v>
      </c>
      <c r="BL494" s="12" t="s">
        <v>123</v>
      </c>
      <c r="BM494" s="113" t="s">
        <v>773</v>
      </c>
    </row>
    <row r="495" spans="2:65" s="1" customFormat="1" ht="29.25" x14ac:dyDescent="0.2">
      <c r="B495" s="27"/>
      <c r="D495" s="115" t="s">
        <v>125</v>
      </c>
      <c r="F495" s="116" t="s">
        <v>772</v>
      </c>
      <c r="I495" s="117"/>
      <c r="L495" s="27"/>
      <c r="M495" s="118"/>
      <c r="T495" s="48"/>
      <c r="AT495" s="12" t="s">
        <v>125</v>
      </c>
      <c r="AU495" s="12" t="s">
        <v>77</v>
      </c>
    </row>
    <row r="496" spans="2:65" s="1" customFormat="1" ht="16.5" customHeight="1" x14ac:dyDescent="0.2">
      <c r="B496" s="27"/>
      <c r="C496" s="136" t="s">
        <v>774</v>
      </c>
      <c r="D496" s="136" t="s">
        <v>159</v>
      </c>
      <c r="E496" s="137" t="s">
        <v>624</v>
      </c>
      <c r="F496" s="138" t="s">
        <v>625</v>
      </c>
      <c r="G496" s="139" t="s">
        <v>199</v>
      </c>
      <c r="H496" s="140">
        <v>3.5</v>
      </c>
      <c r="I496" s="141"/>
      <c r="J496" s="142">
        <f>ROUND(I496*H496,2)</f>
        <v>0</v>
      </c>
      <c r="K496" s="138" t="s">
        <v>19</v>
      </c>
      <c r="L496" s="143"/>
      <c r="M496" s="144" t="s">
        <v>19</v>
      </c>
      <c r="N496" s="145" t="s">
        <v>40</v>
      </c>
      <c r="P496" s="111">
        <f>O496*H496</f>
        <v>0</v>
      </c>
      <c r="Q496" s="111">
        <v>0</v>
      </c>
      <c r="R496" s="111">
        <f>Q496*H496</f>
        <v>0</v>
      </c>
      <c r="S496" s="111">
        <v>0</v>
      </c>
      <c r="T496" s="112">
        <f>S496*H496</f>
        <v>0</v>
      </c>
      <c r="AR496" s="113" t="s">
        <v>162</v>
      </c>
      <c r="AT496" s="113" t="s">
        <v>159</v>
      </c>
      <c r="AU496" s="113" t="s">
        <v>77</v>
      </c>
      <c r="AY496" s="12" t="s">
        <v>124</v>
      </c>
      <c r="BE496" s="114">
        <f>IF(N496="základní",J496,0)</f>
        <v>0</v>
      </c>
      <c r="BF496" s="114">
        <f>IF(N496="snížená",J496,0)</f>
        <v>0</v>
      </c>
      <c r="BG496" s="114">
        <f>IF(N496="zákl. přenesená",J496,0)</f>
        <v>0</v>
      </c>
      <c r="BH496" s="114">
        <f>IF(N496="sníž. přenesená",J496,0)</f>
        <v>0</v>
      </c>
      <c r="BI496" s="114">
        <f>IF(N496="nulová",J496,0)</f>
        <v>0</v>
      </c>
      <c r="BJ496" s="12" t="s">
        <v>77</v>
      </c>
      <c r="BK496" s="114">
        <f>ROUND(I496*H496,2)</f>
        <v>0</v>
      </c>
      <c r="BL496" s="12" t="s">
        <v>123</v>
      </c>
      <c r="BM496" s="113" t="s">
        <v>775</v>
      </c>
    </row>
    <row r="497" spans="2:65" s="1" customFormat="1" ht="19.5" x14ac:dyDescent="0.2">
      <c r="B497" s="27"/>
      <c r="D497" s="115" t="s">
        <v>125</v>
      </c>
      <c r="F497" s="116" t="s">
        <v>776</v>
      </c>
      <c r="I497" s="117"/>
      <c r="L497" s="27"/>
      <c r="M497" s="118"/>
      <c r="T497" s="48"/>
      <c r="AT497" s="12" t="s">
        <v>125</v>
      </c>
      <c r="AU497" s="12" t="s">
        <v>77</v>
      </c>
    </row>
    <row r="498" spans="2:65" s="1" customFormat="1" ht="16.5" customHeight="1" x14ac:dyDescent="0.2">
      <c r="B498" s="27"/>
      <c r="C498" s="136" t="s">
        <v>518</v>
      </c>
      <c r="D498" s="136" t="s">
        <v>159</v>
      </c>
      <c r="E498" s="137" t="s">
        <v>629</v>
      </c>
      <c r="F498" s="138" t="s">
        <v>630</v>
      </c>
      <c r="G498" s="139" t="s">
        <v>199</v>
      </c>
      <c r="H498" s="140">
        <v>2.5</v>
      </c>
      <c r="I498" s="141"/>
      <c r="J498" s="142">
        <f>ROUND(I498*H498,2)</f>
        <v>0</v>
      </c>
      <c r="K498" s="138" t="s">
        <v>19</v>
      </c>
      <c r="L498" s="143"/>
      <c r="M498" s="144" t="s">
        <v>19</v>
      </c>
      <c r="N498" s="145" t="s">
        <v>40</v>
      </c>
      <c r="P498" s="111">
        <f>O498*H498</f>
        <v>0</v>
      </c>
      <c r="Q498" s="111">
        <v>0</v>
      </c>
      <c r="R498" s="111">
        <f>Q498*H498</f>
        <v>0</v>
      </c>
      <c r="S498" s="111">
        <v>0</v>
      </c>
      <c r="T498" s="112">
        <f>S498*H498</f>
        <v>0</v>
      </c>
      <c r="AR498" s="113" t="s">
        <v>162</v>
      </c>
      <c r="AT498" s="113" t="s">
        <v>159</v>
      </c>
      <c r="AU498" s="113" t="s">
        <v>77</v>
      </c>
      <c r="AY498" s="12" t="s">
        <v>124</v>
      </c>
      <c r="BE498" s="114">
        <f>IF(N498="základní",J498,0)</f>
        <v>0</v>
      </c>
      <c r="BF498" s="114">
        <f>IF(N498="snížená",J498,0)</f>
        <v>0</v>
      </c>
      <c r="BG498" s="114">
        <f>IF(N498="zákl. přenesená",J498,0)</f>
        <v>0</v>
      </c>
      <c r="BH498" s="114">
        <f>IF(N498="sníž. přenesená",J498,0)</f>
        <v>0</v>
      </c>
      <c r="BI498" s="114">
        <f>IF(N498="nulová",J498,0)</f>
        <v>0</v>
      </c>
      <c r="BJ498" s="12" t="s">
        <v>77</v>
      </c>
      <c r="BK498" s="114">
        <f>ROUND(I498*H498,2)</f>
        <v>0</v>
      </c>
      <c r="BL498" s="12" t="s">
        <v>123</v>
      </c>
      <c r="BM498" s="113" t="s">
        <v>777</v>
      </c>
    </row>
    <row r="499" spans="2:65" s="1" customFormat="1" ht="19.5" x14ac:dyDescent="0.2">
      <c r="B499" s="27"/>
      <c r="D499" s="115" t="s">
        <v>125</v>
      </c>
      <c r="F499" s="116" t="s">
        <v>778</v>
      </c>
      <c r="I499" s="117"/>
      <c r="L499" s="27"/>
      <c r="M499" s="118"/>
      <c r="T499" s="48"/>
      <c r="AT499" s="12" t="s">
        <v>125</v>
      </c>
      <c r="AU499" s="12" t="s">
        <v>77</v>
      </c>
    </row>
    <row r="500" spans="2:65" s="1" customFormat="1" ht="16.5" customHeight="1" x14ac:dyDescent="0.2">
      <c r="B500" s="27"/>
      <c r="C500" s="136" t="s">
        <v>779</v>
      </c>
      <c r="D500" s="136" t="s">
        <v>159</v>
      </c>
      <c r="E500" s="137" t="s">
        <v>633</v>
      </c>
      <c r="F500" s="138" t="s">
        <v>634</v>
      </c>
      <c r="G500" s="139" t="s">
        <v>199</v>
      </c>
      <c r="H500" s="140">
        <v>2.5</v>
      </c>
      <c r="I500" s="141"/>
      <c r="J500" s="142">
        <f>ROUND(I500*H500,2)</f>
        <v>0</v>
      </c>
      <c r="K500" s="138" t="s">
        <v>19</v>
      </c>
      <c r="L500" s="143"/>
      <c r="M500" s="144" t="s">
        <v>19</v>
      </c>
      <c r="N500" s="145" t="s">
        <v>40</v>
      </c>
      <c r="P500" s="111">
        <f>O500*H500</f>
        <v>0</v>
      </c>
      <c r="Q500" s="111">
        <v>0</v>
      </c>
      <c r="R500" s="111">
        <f>Q500*H500</f>
        <v>0</v>
      </c>
      <c r="S500" s="111">
        <v>0</v>
      </c>
      <c r="T500" s="112">
        <f>S500*H500</f>
        <v>0</v>
      </c>
      <c r="AR500" s="113" t="s">
        <v>162</v>
      </c>
      <c r="AT500" s="113" t="s">
        <v>159</v>
      </c>
      <c r="AU500" s="113" t="s">
        <v>77</v>
      </c>
      <c r="AY500" s="12" t="s">
        <v>124</v>
      </c>
      <c r="BE500" s="114">
        <f>IF(N500="základní",J500,0)</f>
        <v>0</v>
      </c>
      <c r="BF500" s="114">
        <f>IF(N500="snížená",J500,0)</f>
        <v>0</v>
      </c>
      <c r="BG500" s="114">
        <f>IF(N500="zákl. přenesená",J500,0)</f>
        <v>0</v>
      </c>
      <c r="BH500" s="114">
        <f>IF(N500="sníž. přenesená",J500,0)</f>
        <v>0</v>
      </c>
      <c r="BI500" s="114">
        <f>IF(N500="nulová",J500,0)</f>
        <v>0</v>
      </c>
      <c r="BJ500" s="12" t="s">
        <v>77</v>
      </c>
      <c r="BK500" s="114">
        <f>ROUND(I500*H500,2)</f>
        <v>0</v>
      </c>
      <c r="BL500" s="12" t="s">
        <v>123</v>
      </c>
      <c r="BM500" s="113" t="s">
        <v>780</v>
      </c>
    </row>
    <row r="501" spans="2:65" s="1" customFormat="1" ht="19.5" x14ac:dyDescent="0.2">
      <c r="B501" s="27"/>
      <c r="D501" s="115" t="s">
        <v>125</v>
      </c>
      <c r="F501" s="116" t="s">
        <v>778</v>
      </c>
      <c r="I501" s="117"/>
      <c r="L501" s="27"/>
      <c r="M501" s="118"/>
      <c r="T501" s="48"/>
      <c r="AT501" s="12" t="s">
        <v>125</v>
      </c>
      <c r="AU501" s="12" t="s">
        <v>77</v>
      </c>
    </row>
    <row r="502" spans="2:65" s="1" customFormat="1" ht="24.2" customHeight="1" x14ac:dyDescent="0.2">
      <c r="B502" s="27"/>
      <c r="C502" s="102" t="s">
        <v>521</v>
      </c>
      <c r="D502" s="102" t="s">
        <v>118</v>
      </c>
      <c r="E502" s="103" t="s">
        <v>539</v>
      </c>
      <c r="F502" s="104" t="s">
        <v>540</v>
      </c>
      <c r="G502" s="105" t="s">
        <v>199</v>
      </c>
      <c r="H502" s="106">
        <v>8.5</v>
      </c>
      <c r="I502" s="107"/>
      <c r="J502" s="108">
        <f>ROUND(I502*H502,2)</f>
        <v>0</v>
      </c>
      <c r="K502" s="104" t="s">
        <v>19</v>
      </c>
      <c r="L502" s="27"/>
      <c r="M502" s="109" t="s">
        <v>19</v>
      </c>
      <c r="N502" s="110" t="s">
        <v>40</v>
      </c>
      <c r="P502" s="111">
        <f>O502*H502</f>
        <v>0</v>
      </c>
      <c r="Q502" s="111">
        <v>0</v>
      </c>
      <c r="R502" s="111">
        <f>Q502*H502</f>
        <v>0</v>
      </c>
      <c r="S502" s="111">
        <v>0</v>
      </c>
      <c r="T502" s="112">
        <f>S502*H502</f>
        <v>0</v>
      </c>
      <c r="AR502" s="113" t="s">
        <v>123</v>
      </c>
      <c r="AT502" s="113" t="s">
        <v>118</v>
      </c>
      <c r="AU502" s="113" t="s">
        <v>77</v>
      </c>
      <c r="AY502" s="12" t="s">
        <v>124</v>
      </c>
      <c r="BE502" s="114">
        <f>IF(N502="základní",J502,0)</f>
        <v>0</v>
      </c>
      <c r="BF502" s="114">
        <f>IF(N502="snížená",J502,0)</f>
        <v>0</v>
      </c>
      <c r="BG502" s="114">
        <f>IF(N502="zákl. přenesená",J502,0)</f>
        <v>0</v>
      </c>
      <c r="BH502" s="114">
        <f>IF(N502="sníž. přenesená",J502,0)</f>
        <v>0</v>
      </c>
      <c r="BI502" s="114">
        <f>IF(N502="nulová",J502,0)</f>
        <v>0</v>
      </c>
      <c r="BJ502" s="12" t="s">
        <v>77</v>
      </c>
      <c r="BK502" s="114">
        <f>ROUND(I502*H502,2)</f>
        <v>0</v>
      </c>
      <c r="BL502" s="12" t="s">
        <v>123</v>
      </c>
      <c r="BM502" s="113" t="s">
        <v>781</v>
      </c>
    </row>
    <row r="503" spans="2:65" s="1" customFormat="1" ht="19.5" x14ac:dyDescent="0.2">
      <c r="B503" s="27"/>
      <c r="D503" s="115" t="s">
        <v>125</v>
      </c>
      <c r="F503" s="116" t="s">
        <v>782</v>
      </c>
      <c r="I503" s="117"/>
      <c r="L503" s="27"/>
      <c r="M503" s="118"/>
      <c r="T503" s="48"/>
      <c r="AT503" s="12" t="s">
        <v>125</v>
      </c>
      <c r="AU503" s="12" t="s">
        <v>77</v>
      </c>
    </row>
    <row r="504" spans="2:65" s="1" customFormat="1" ht="16.5" customHeight="1" x14ac:dyDescent="0.2">
      <c r="B504" s="27"/>
      <c r="C504" s="102" t="s">
        <v>783</v>
      </c>
      <c r="D504" s="102" t="s">
        <v>118</v>
      </c>
      <c r="E504" s="103" t="s">
        <v>235</v>
      </c>
      <c r="F504" s="104" t="s">
        <v>236</v>
      </c>
      <c r="G504" s="105" t="s">
        <v>227</v>
      </c>
      <c r="H504" s="106">
        <v>30</v>
      </c>
      <c r="I504" s="107"/>
      <c r="J504" s="108">
        <f>ROUND(I504*H504,2)</f>
        <v>0</v>
      </c>
      <c r="K504" s="104" t="s">
        <v>19</v>
      </c>
      <c r="L504" s="27"/>
      <c r="M504" s="109" t="s">
        <v>19</v>
      </c>
      <c r="N504" s="110" t="s">
        <v>40</v>
      </c>
      <c r="P504" s="111">
        <f>O504*H504</f>
        <v>0</v>
      </c>
      <c r="Q504" s="111">
        <v>0</v>
      </c>
      <c r="R504" s="111">
        <f>Q504*H504</f>
        <v>0</v>
      </c>
      <c r="S504" s="111">
        <v>0</v>
      </c>
      <c r="T504" s="112">
        <f>S504*H504</f>
        <v>0</v>
      </c>
      <c r="AR504" s="113" t="s">
        <v>123</v>
      </c>
      <c r="AT504" s="113" t="s">
        <v>118</v>
      </c>
      <c r="AU504" s="113" t="s">
        <v>77</v>
      </c>
      <c r="AY504" s="12" t="s">
        <v>124</v>
      </c>
      <c r="BE504" s="114">
        <f>IF(N504="základní",J504,0)</f>
        <v>0</v>
      </c>
      <c r="BF504" s="114">
        <f>IF(N504="snížená",J504,0)</f>
        <v>0</v>
      </c>
      <c r="BG504" s="114">
        <f>IF(N504="zákl. přenesená",J504,0)</f>
        <v>0</v>
      </c>
      <c r="BH504" s="114">
        <f>IF(N504="sníž. přenesená",J504,0)</f>
        <v>0</v>
      </c>
      <c r="BI504" s="114">
        <f>IF(N504="nulová",J504,0)</f>
        <v>0</v>
      </c>
      <c r="BJ504" s="12" t="s">
        <v>77</v>
      </c>
      <c r="BK504" s="114">
        <f>ROUND(I504*H504,2)</f>
        <v>0</v>
      </c>
      <c r="BL504" s="12" t="s">
        <v>123</v>
      </c>
      <c r="BM504" s="113" t="s">
        <v>784</v>
      </c>
    </row>
    <row r="505" spans="2:65" s="1" customFormat="1" ht="19.5" x14ac:dyDescent="0.2">
      <c r="B505" s="27"/>
      <c r="D505" s="115" t="s">
        <v>125</v>
      </c>
      <c r="F505" s="116" t="s">
        <v>785</v>
      </c>
      <c r="I505" s="117"/>
      <c r="L505" s="27"/>
      <c r="M505" s="118"/>
      <c r="T505" s="48"/>
      <c r="AT505" s="12" t="s">
        <v>125</v>
      </c>
      <c r="AU505" s="12" t="s">
        <v>77</v>
      </c>
    </row>
    <row r="506" spans="2:65" s="1" customFormat="1" ht="16.5" customHeight="1" x14ac:dyDescent="0.2">
      <c r="B506" s="27"/>
      <c r="C506" s="102" t="s">
        <v>524</v>
      </c>
      <c r="D506" s="102" t="s">
        <v>118</v>
      </c>
      <c r="E506" s="103" t="s">
        <v>269</v>
      </c>
      <c r="F506" s="104" t="s">
        <v>270</v>
      </c>
      <c r="G506" s="105" t="s">
        <v>121</v>
      </c>
      <c r="H506" s="106">
        <v>14</v>
      </c>
      <c r="I506" s="107"/>
      <c r="J506" s="108">
        <f>ROUND(I506*H506,2)</f>
        <v>0</v>
      </c>
      <c r="K506" s="104" t="s">
        <v>19</v>
      </c>
      <c r="L506" s="27"/>
      <c r="M506" s="109" t="s">
        <v>19</v>
      </c>
      <c r="N506" s="110" t="s">
        <v>40</v>
      </c>
      <c r="P506" s="111">
        <f>O506*H506</f>
        <v>0</v>
      </c>
      <c r="Q506" s="111">
        <v>0</v>
      </c>
      <c r="R506" s="111">
        <f>Q506*H506</f>
        <v>0</v>
      </c>
      <c r="S506" s="111">
        <v>0</v>
      </c>
      <c r="T506" s="112">
        <f>S506*H506</f>
        <v>0</v>
      </c>
      <c r="AR506" s="113" t="s">
        <v>123</v>
      </c>
      <c r="AT506" s="113" t="s">
        <v>118</v>
      </c>
      <c r="AU506" s="113" t="s">
        <v>77</v>
      </c>
      <c r="AY506" s="12" t="s">
        <v>124</v>
      </c>
      <c r="BE506" s="114">
        <f>IF(N506="základní",J506,0)</f>
        <v>0</v>
      </c>
      <c r="BF506" s="114">
        <f>IF(N506="snížená",J506,0)</f>
        <v>0</v>
      </c>
      <c r="BG506" s="114">
        <f>IF(N506="zákl. přenesená",J506,0)</f>
        <v>0</v>
      </c>
      <c r="BH506" s="114">
        <f>IF(N506="sníž. přenesená",J506,0)</f>
        <v>0</v>
      </c>
      <c r="BI506" s="114">
        <f>IF(N506="nulová",J506,0)</f>
        <v>0</v>
      </c>
      <c r="BJ506" s="12" t="s">
        <v>77</v>
      </c>
      <c r="BK506" s="114">
        <f>ROUND(I506*H506,2)</f>
        <v>0</v>
      </c>
      <c r="BL506" s="12" t="s">
        <v>123</v>
      </c>
      <c r="BM506" s="113" t="s">
        <v>786</v>
      </c>
    </row>
    <row r="507" spans="2:65" s="1" customFormat="1" ht="19.5" x14ac:dyDescent="0.2">
      <c r="B507" s="27"/>
      <c r="D507" s="115" t="s">
        <v>125</v>
      </c>
      <c r="F507" s="116" t="s">
        <v>787</v>
      </c>
      <c r="I507" s="117"/>
      <c r="L507" s="27"/>
      <c r="M507" s="118"/>
      <c r="T507" s="48"/>
      <c r="AT507" s="12" t="s">
        <v>125</v>
      </c>
      <c r="AU507" s="12" t="s">
        <v>77</v>
      </c>
    </row>
    <row r="508" spans="2:65" s="1" customFormat="1" ht="16.5" customHeight="1" x14ac:dyDescent="0.2">
      <c r="B508" s="27"/>
      <c r="C508" s="136" t="s">
        <v>788</v>
      </c>
      <c r="D508" s="136" t="s">
        <v>159</v>
      </c>
      <c r="E508" s="137" t="s">
        <v>277</v>
      </c>
      <c r="F508" s="138" t="s">
        <v>278</v>
      </c>
      <c r="G508" s="139" t="s">
        <v>121</v>
      </c>
      <c r="H508" s="140">
        <v>14</v>
      </c>
      <c r="I508" s="141"/>
      <c r="J508" s="142">
        <f>ROUND(I508*H508,2)</f>
        <v>0</v>
      </c>
      <c r="K508" s="138" t="s">
        <v>19</v>
      </c>
      <c r="L508" s="143"/>
      <c r="M508" s="144" t="s">
        <v>19</v>
      </c>
      <c r="N508" s="145" t="s">
        <v>40</v>
      </c>
      <c r="P508" s="111">
        <f>O508*H508</f>
        <v>0</v>
      </c>
      <c r="Q508" s="111">
        <v>0</v>
      </c>
      <c r="R508" s="111">
        <f>Q508*H508</f>
        <v>0</v>
      </c>
      <c r="S508" s="111">
        <v>0</v>
      </c>
      <c r="T508" s="112">
        <f>S508*H508</f>
        <v>0</v>
      </c>
      <c r="AR508" s="113" t="s">
        <v>162</v>
      </c>
      <c r="AT508" s="113" t="s">
        <v>159</v>
      </c>
      <c r="AU508" s="113" t="s">
        <v>77</v>
      </c>
      <c r="AY508" s="12" t="s">
        <v>124</v>
      </c>
      <c r="BE508" s="114">
        <f>IF(N508="základní",J508,0)</f>
        <v>0</v>
      </c>
      <c r="BF508" s="114">
        <f>IF(N508="snížená",J508,0)</f>
        <v>0</v>
      </c>
      <c r="BG508" s="114">
        <f>IF(N508="zákl. přenesená",J508,0)</f>
        <v>0</v>
      </c>
      <c r="BH508" s="114">
        <f>IF(N508="sníž. přenesená",J508,0)</f>
        <v>0</v>
      </c>
      <c r="BI508" s="114">
        <f>IF(N508="nulová",J508,0)</f>
        <v>0</v>
      </c>
      <c r="BJ508" s="12" t="s">
        <v>77</v>
      </c>
      <c r="BK508" s="114">
        <f>ROUND(I508*H508,2)</f>
        <v>0</v>
      </c>
      <c r="BL508" s="12" t="s">
        <v>123</v>
      </c>
      <c r="BM508" s="113" t="s">
        <v>789</v>
      </c>
    </row>
    <row r="509" spans="2:65" s="1" customFormat="1" ht="24.2" customHeight="1" x14ac:dyDescent="0.2">
      <c r="B509" s="27"/>
      <c r="C509" s="102" t="s">
        <v>528</v>
      </c>
      <c r="D509" s="102" t="s">
        <v>118</v>
      </c>
      <c r="E509" s="103" t="s">
        <v>285</v>
      </c>
      <c r="F509" s="104" t="s">
        <v>286</v>
      </c>
      <c r="G509" s="105" t="s">
        <v>199</v>
      </c>
      <c r="H509" s="106">
        <v>0.14000000000000001</v>
      </c>
      <c r="I509" s="107"/>
      <c r="J509" s="108">
        <f>ROUND(I509*H509,2)</f>
        <v>0</v>
      </c>
      <c r="K509" s="104" t="s">
        <v>19</v>
      </c>
      <c r="L509" s="27"/>
      <c r="M509" s="109" t="s">
        <v>19</v>
      </c>
      <c r="N509" s="110" t="s">
        <v>40</v>
      </c>
      <c r="P509" s="111">
        <f>O509*H509</f>
        <v>0</v>
      </c>
      <c r="Q509" s="111">
        <v>0</v>
      </c>
      <c r="R509" s="111">
        <f>Q509*H509</f>
        <v>0</v>
      </c>
      <c r="S509" s="111">
        <v>0</v>
      </c>
      <c r="T509" s="112">
        <f>S509*H509</f>
        <v>0</v>
      </c>
      <c r="AR509" s="113" t="s">
        <v>123</v>
      </c>
      <c r="AT509" s="113" t="s">
        <v>118</v>
      </c>
      <c r="AU509" s="113" t="s">
        <v>77</v>
      </c>
      <c r="AY509" s="12" t="s">
        <v>124</v>
      </c>
      <c r="BE509" s="114">
        <f>IF(N509="základní",J509,0)</f>
        <v>0</v>
      </c>
      <c r="BF509" s="114">
        <f>IF(N509="snížená",J509,0)</f>
        <v>0</v>
      </c>
      <c r="BG509" s="114">
        <f>IF(N509="zákl. přenesená",J509,0)</f>
        <v>0</v>
      </c>
      <c r="BH509" s="114">
        <f>IF(N509="sníž. přenesená",J509,0)</f>
        <v>0</v>
      </c>
      <c r="BI509" s="114">
        <f>IF(N509="nulová",J509,0)</f>
        <v>0</v>
      </c>
      <c r="BJ509" s="12" t="s">
        <v>77</v>
      </c>
      <c r="BK509" s="114">
        <f>ROUND(I509*H509,2)</f>
        <v>0</v>
      </c>
      <c r="BL509" s="12" t="s">
        <v>123</v>
      </c>
      <c r="BM509" s="113" t="s">
        <v>790</v>
      </c>
    </row>
    <row r="510" spans="2:65" s="1" customFormat="1" ht="19.5" x14ac:dyDescent="0.2">
      <c r="B510" s="27"/>
      <c r="D510" s="115" t="s">
        <v>125</v>
      </c>
      <c r="F510" s="116" t="s">
        <v>288</v>
      </c>
      <c r="I510" s="117"/>
      <c r="L510" s="27"/>
      <c r="M510" s="119"/>
      <c r="N510" s="120"/>
      <c r="O510" s="120"/>
      <c r="P510" s="120"/>
      <c r="Q510" s="120"/>
      <c r="R510" s="120"/>
      <c r="S510" s="120"/>
      <c r="T510" s="121"/>
      <c r="AT510" s="12" t="s">
        <v>125</v>
      </c>
      <c r="AU510" s="12" t="s">
        <v>77</v>
      </c>
    </row>
    <row r="511" spans="2:65" s="1" customFormat="1" ht="6.95" customHeight="1" x14ac:dyDescent="0.2">
      <c r="B511" s="36"/>
      <c r="C511" s="37"/>
      <c r="D511" s="37"/>
      <c r="E511" s="37"/>
      <c r="F511" s="37"/>
      <c r="G511" s="37"/>
      <c r="H511" s="37"/>
      <c r="I511" s="37"/>
      <c r="J511" s="37"/>
      <c r="K511" s="37"/>
      <c r="L511" s="27"/>
    </row>
  </sheetData>
  <sheetProtection algorithmName="SHA-512" hashValue="YOU335cjc/03Y9BKrBgPMK2/iKz8l/lbOH8IGHOnEIs7+jauHMoFxy0FZXlbT/no9E9rW1nqWyP+A/+80YyyYQ==" saltValue="4nV0evMXf5HDQW6+cAM01WI/tV3BWyn4ogF7bPRYyb0W0uu2YmRcPI2j7F+ZtD3NtOYekVQeyDVBkLsMMq0Erw==" spinCount="100000" sheet="1" objects="1" scenarios="1" formatColumns="0" formatRows="0" autoFilter="0"/>
  <autoFilter ref="C88:K510" xr:uid="{00000000-0009-0000-0000-000002000000}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96"/>
  <sheetViews>
    <sheetView showGridLines="0" workbookViewId="0"/>
  </sheetViews>
  <sheetFormatPr defaultRowHeight="12.7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AT2" s="12" t="s">
        <v>85</v>
      </c>
    </row>
    <row r="3" spans="2:46" ht="6.95" hidden="1" customHeight="1" x14ac:dyDescent="0.2">
      <c r="B3" s="13"/>
      <c r="C3" s="14"/>
      <c r="D3" s="14"/>
      <c r="E3" s="14"/>
      <c r="F3" s="14"/>
      <c r="G3" s="14"/>
      <c r="H3" s="14"/>
      <c r="I3" s="14"/>
      <c r="J3" s="14"/>
      <c r="K3" s="14"/>
      <c r="L3" s="15"/>
      <c r="AT3" s="12" t="s">
        <v>79</v>
      </c>
    </row>
    <row r="4" spans="2:46" ht="24.95" hidden="1" customHeight="1" x14ac:dyDescent="0.2">
      <c r="B4" s="15"/>
      <c r="D4" s="16" t="s">
        <v>98</v>
      </c>
      <c r="L4" s="15"/>
      <c r="M4" s="80" t="s">
        <v>10</v>
      </c>
      <c r="AT4" s="12" t="s">
        <v>4</v>
      </c>
    </row>
    <row r="5" spans="2:46" ht="6.95" hidden="1" customHeight="1" x14ac:dyDescent="0.2">
      <c r="B5" s="15"/>
      <c r="L5" s="15"/>
    </row>
    <row r="6" spans="2:46" ht="12" hidden="1" customHeight="1" x14ac:dyDescent="0.2">
      <c r="B6" s="15"/>
      <c r="D6" s="22" t="s">
        <v>16</v>
      </c>
      <c r="L6" s="15"/>
    </row>
    <row r="7" spans="2:46" ht="16.5" hidden="1" customHeight="1" x14ac:dyDescent="0.2">
      <c r="B7" s="15"/>
      <c r="E7" s="188" t="str">
        <f>'Rekapitulace stavby'!K6</f>
        <v>Oprava trati v úseku Hlinsko v Čechách - Žďárec u Skutče</v>
      </c>
      <c r="F7" s="189"/>
      <c r="G7" s="189"/>
      <c r="H7" s="189"/>
      <c r="L7" s="15"/>
    </row>
    <row r="8" spans="2:46" s="1" customFormat="1" ht="12" hidden="1" customHeight="1" x14ac:dyDescent="0.2">
      <c r="B8" s="27"/>
      <c r="D8" s="22" t="s">
        <v>99</v>
      </c>
      <c r="L8" s="27"/>
    </row>
    <row r="9" spans="2:46" s="1" customFormat="1" ht="16.5" hidden="1" customHeight="1" x14ac:dyDescent="0.2">
      <c r="B9" s="27"/>
      <c r="E9" s="151" t="s">
        <v>791</v>
      </c>
      <c r="F9" s="190"/>
      <c r="G9" s="190"/>
      <c r="H9" s="190"/>
      <c r="L9" s="27"/>
    </row>
    <row r="10" spans="2:46" s="1" customFormat="1" ht="11.25" hidden="1" x14ac:dyDescent="0.2">
      <c r="B10" s="27"/>
      <c r="L10" s="27"/>
    </row>
    <row r="11" spans="2:46" s="1" customFormat="1" ht="12" hidden="1" customHeight="1" x14ac:dyDescent="0.2">
      <c r="B11" s="27"/>
      <c r="D11" s="22" t="s">
        <v>18</v>
      </c>
      <c r="F11" s="20" t="s">
        <v>19</v>
      </c>
      <c r="I11" s="22" t="s">
        <v>20</v>
      </c>
      <c r="J11" s="20" t="s">
        <v>19</v>
      </c>
      <c r="L11" s="27"/>
    </row>
    <row r="12" spans="2:46" s="1" customFormat="1" ht="12" hidden="1" customHeight="1" x14ac:dyDescent="0.2">
      <c r="B12" s="27"/>
      <c r="D12" s="22" t="s">
        <v>21</v>
      </c>
      <c r="F12" s="20" t="s">
        <v>22</v>
      </c>
      <c r="I12" s="22" t="s">
        <v>23</v>
      </c>
      <c r="J12" s="44" t="str">
        <f>'Rekapitulace stavby'!AN8</f>
        <v>29. 3. 2023</v>
      </c>
      <c r="L12" s="27"/>
    </row>
    <row r="13" spans="2:46" s="1" customFormat="1" ht="10.9" hidden="1" customHeight="1" x14ac:dyDescent="0.2">
      <c r="B13" s="27"/>
      <c r="L13" s="27"/>
    </row>
    <row r="14" spans="2:46" s="1" customFormat="1" ht="12" hidden="1" customHeight="1" x14ac:dyDescent="0.2">
      <c r="B14" s="27"/>
      <c r="D14" s="22" t="s">
        <v>25</v>
      </c>
      <c r="I14" s="22" t="s">
        <v>26</v>
      </c>
      <c r="J14" s="20" t="str">
        <f>IF('Rekapitulace stavby'!AN10="","",'Rekapitulace stavby'!AN10)</f>
        <v/>
      </c>
      <c r="L14" s="27"/>
    </row>
    <row r="15" spans="2:46" s="1" customFormat="1" ht="18" hidden="1" customHeight="1" x14ac:dyDescent="0.2">
      <c r="B15" s="27"/>
      <c r="E15" s="20" t="str">
        <f>IF('Rekapitulace stavby'!E11="","",'Rekapitulace stavby'!E11)</f>
        <v xml:space="preserve"> </v>
      </c>
      <c r="I15" s="22" t="s">
        <v>27</v>
      </c>
      <c r="J15" s="20" t="str">
        <f>IF('Rekapitulace stavby'!AN11="","",'Rekapitulace stavby'!AN11)</f>
        <v/>
      </c>
      <c r="L15" s="27"/>
    </row>
    <row r="16" spans="2:46" s="1" customFormat="1" ht="6.95" hidden="1" customHeight="1" x14ac:dyDescent="0.2">
      <c r="B16" s="27"/>
      <c r="L16" s="27"/>
    </row>
    <row r="17" spans="2:12" s="1" customFormat="1" ht="12" hidden="1" customHeight="1" x14ac:dyDescent="0.2">
      <c r="B17" s="27"/>
      <c r="D17" s="22" t="s">
        <v>28</v>
      </c>
      <c r="I17" s="22" t="s">
        <v>26</v>
      </c>
      <c r="J17" s="23" t="str">
        <f>'Rekapitulace stavby'!AN13</f>
        <v>Vyplň údaj</v>
      </c>
      <c r="L17" s="27"/>
    </row>
    <row r="18" spans="2:12" s="1" customFormat="1" ht="18" hidden="1" customHeight="1" x14ac:dyDescent="0.2">
      <c r="B18" s="27"/>
      <c r="E18" s="191" t="str">
        <f>'Rekapitulace stavby'!E14</f>
        <v>Vyplň údaj</v>
      </c>
      <c r="F18" s="172"/>
      <c r="G18" s="172"/>
      <c r="H18" s="172"/>
      <c r="I18" s="22" t="s">
        <v>27</v>
      </c>
      <c r="J18" s="23" t="str">
        <f>'Rekapitulace stavby'!AN14</f>
        <v>Vyplň údaj</v>
      </c>
      <c r="L18" s="27"/>
    </row>
    <row r="19" spans="2:12" s="1" customFormat="1" ht="6.95" hidden="1" customHeight="1" x14ac:dyDescent="0.2">
      <c r="B19" s="27"/>
      <c r="L19" s="27"/>
    </row>
    <row r="20" spans="2:12" s="1" customFormat="1" ht="12" hidden="1" customHeight="1" x14ac:dyDescent="0.2">
      <c r="B20" s="27"/>
      <c r="D20" s="22" t="s">
        <v>30</v>
      </c>
      <c r="I20" s="22" t="s">
        <v>26</v>
      </c>
      <c r="J20" s="20" t="str">
        <f>IF('Rekapitulace stavby'!AN16="","",'Rekapitulace stavby'!AN16)</f>
        <v/>
      </c>
      <c r="L20" s="27"/>
    </row>
    <row r="21" spans="2:12" s="1" customFormat="1" ht="18" hidden="1" customHeight="1" x14ac:dyDescent="0.2">
      <c r="B21" s="27"/>
      <c r="E21" s="20" t="str">
        <f>IF('Rekapitulace stavby'!E17="","",'Rekapitulace stavby'!E17)</f>
        <v xml:space="preserve"> </v>
      </c>
      <c r="I21" s="22" t="s">
        <v>27</v>
      </c>
      <c r="J21" s="20" t="str">
        <f>IF('Rekapitulace stavby'!AN17="","",'Rekapitulace stavby'!AN17)</f>
        <v/>
      </c>
      <c r="L21" s="27"/>
    </row>
    <row r="22" spans="2:12" s="1" customFormat="1" ht="6.95" hidden="1" customHeight="1" x14ac:dyDescent="0.2">
      <c r="B22" s="27"/>
      <c r="L22" s="27"/>
    </row>
    <row r="23" spans="2:12" s="1" customFormat="1" ht="12" hidden="1" customHeight="1" x14ac:dyDescent="0.2">
      <c r="B23" s="27"/>
      <c r="D23" s="22" t="s">
        <v>32</v>
      </c>
      <c r="I23" s="22" t="s">
        <v>26</v>
      </c>
      <c r="J23" s="20" t="str">
        <f>IF('Rekapitulace stavby'!AN19="","",'Rekapitulace stavby'!AN19)</f>
        <v/>
      </c>
      <c r="L23" s="27"/>
    </row>
    <row r="24" spans="2:12" s="1" customFormat="1" ht="18" hidden="1" customHeight="1" x14ac:dyDescent="0.2">
      <c r="B24" s="27"/>
      <c r="E24" s="20" t="str">
        <f>IF('Rekapitulace stavby'!E20="","",'Rekapitulace stavby'!E20)</f>
        <v xml:space="preserve"> </v>
      </c>
      <c r="I24" s="22" t="s">
        <v>27</v>
      </c>
      <c r="J24" s="20" t="str">
        <f>IF('Rekapitulace stavby'!AN20="","",'Rekapitulace stavby'!AN20)</f>
        <v/>
      </c>
      <c r="L24" s="27"/>
    </row>
    <row r="25" spans="2:12" s="1" customFormat="1" ht="6.95" hidden="1" customHeight="1" x14ac:dyDescent="0.2">
      <c r="B25" s="27"/>
      <c r="L25" s="27"/>
    </row>
    <row r="26" spans="2:12" s="1" customFormat="1" ht="12" hidden="1" customHeight="1" x14ac:dyDescent="0.2">
      <c r="B26" s="27"/>
      <c r="D26" s="22" t="s">
        <v>33</v>
      </c>
      <c r="L26" s="27"/>
    </row>
    <row r="27" spans="2:12" s="7" customFormat="1" ht="16.5" hidden="1" customHeight="1" x14ac:dyDescent="0.2">
      <c r="B27" s="81"/>
      <c r="E27" s="177" t="s">
        <v>19</v>
      </c>
      <c r="F27" s="177"/>
      <c r="G27" s="177"/>
      <c r="H27" s="177"/>
      <c r="L27" s="81"/>
    </row>
    <row r="28" spans="2:12" s="1" customFormat="1" ht="6.95" hidden="1" customHeight="1" x14ac:dyDescent="0.2">
      <c r="B28" s="27"/>
      <c r="L28" s="27"/>
    </row>
    <row r="29" spans="2:12" s="1" customFormat="1" ht="6.95" hidden="1" customHeight="1" x14ac:dyDescent="0.2">
      <c r="B29" s="27"/>
      <c r="D29" s="45"/>
      <c r="E29" s="45"/>
      <c r="F29" s="45"/>
      <c r="G29" s="45"/>
      <c r="H29" s="45"/>
      <c r="I29" s="45"/>
      <c r="J29" s="45"/>
      <c r="K29" s="45"/>
      <c r="L29" s="27"/>
    </row>
    <row r="30" spans="2:12" s="1" customFormat="1" ht="25.35" hidden="1" customHeight="1" x14ac:dyDescent="0.2">
      <c r="B30" s="27"/>
      <c r="D30" s="82" t="s">
        <v>35</v>
      </c>
      <c r="J30" s="58">
        <f>ROUND(J82, 2)</f>
        <v>0</v>
      </c>
      <c r="L30" s="27"/>
    </row>
    <row r="31" spans="2:12" s="1" customFormat="1" ht="6.95" hidden="1" customHeight="1" x14ac:dyDescent="0.2">
      <c r="B31" s="27"/>
      <c r="D31" s="45"/>
      <c r="E31" s="45"/>
      <c r="F31" s="45"/>
      <c r="G31" s="45"/>
      <c r="H31" s="45"/>
      <c r="I31" s="45"/>
      <c r="J31" s="45"/>
      <c r="K31" s="45"/>
      <c r="L31" s="27"/>
    </row>
    <row r="32" spans="2:12" s="1" customFormat="1" ht="14.45" hidden="1" customHeight="1" x14ac:dyDescent="0.2">
      <c r="B32" s="27"/>
      <c r="F32" s="30" t="s">
        <v>37</v>
      </c>
      <c r="I32" s="30" t="s">
        <v>36</v>
      </c>
      <c r="J32" s="30" t="s">
        <v>38</v>
      </c>
      <c r="L32" s="27"/>
    </row>
    <row r="33" spans="2:12" s="1" customFormat="1" ht="14.45" hidden="1" customHeight="1" x14ac:dyDescent="0.2">
      <c r="B33" s="27"/>
      <c r="D33" s="47" t="s">
        <v>39</v>
      </c>
      <c r="E33" s="22" t="s">
        <v>40</v>
      </c>
      <c r="F33" s="83">
        <f>ROUND((SUM(BE82:BE295)),  2)</f>
        <v>0</v>
      </c>
      <c r="I33" s="84">
        <v>0.21</v>
      </c>
      <c r="J33" s="83">
        <f>ROUND(((SUM(BE82:BE295))*I33),  2)</f>
        <v>0</v>
      </c>
      <c r="L33" s="27"/>
    </row>
    <row r="34" spans="2:12" s="1" customFormat="1" ht="14.45" hidden="1" customHeight="1" x14ac:dyDescent="0.2">
      <c r="B34" s="27"/>
      <c r="E34" s="22" t="s">
        <v>41</v>
      </c>
      <c r="F34" s="83">
        <f>ROUND((SUM(BF82:BF295)),  2)</f>
        <v>0</v>
      </c>
      <c r="I34" s="84">
        <v>0.15</v>
      </c>
      <c r="J34" s="83">
        <f>ROUND(((SUM(BF82:BF295))*I34),  2)</f>
        <v>0</v>
      </c>
      <c r="L34" s="27"/>
    </row>
    <row r="35" spans="2:12" s="1" customFormat="1" ht="14.45" hidden="1" customHeight="1" x14ac:dyDescent="0.2">
      <c r="B35" s="27"/>
      <c r="E35" s="22" t="s">
        <v>42</v>
      </c>
      <c r="F35" s="83">
        <f>ROUND((SUM(BG82:BG295)),  2)</f>
        <v>0</v>
      </c>
      <c r="I35" s="84">
        <v>0.21</v>
      </c>
      <c r="J35" s="83">
        <f>0</f>
        <v>0</v>
      </c>
      <c r="L35" s="27"/>
    </row>
    <row r="36" spans="2:12" s="1" customFormat="1" ht="14.45" hidden="1" customHeight="1" x14ac:dyDescent="0.2">
      <c r="B36" s="27"/>
      <c r="E36" s="22" t="s">
        <v>43</v>
      </c>
      <c r="F36" s="83">
        <f>ROUND((SUM(BH82:BH295)),  2)</f>
        <v>0</v>
      </c>
      <c r="I36" s="84">
        <v>0.15</v>
      </c>
      <c r="J36" s="83">
        <f>0</f>
        <v>0</v>
      </c>
      <c r="L36" s="27"/>
    </row>
    <row r="37" spans="2:12" s="1" customFormat="1" ht="14.45" hidden="1" customHeight="1" x14ac:dyDescent="0.2">
      <c r="B37" s="27"/>
      <c r="E37" s="22" t="s">
        <v>44</v>
      </c>
      <c r="F37" s="83">
        <f>ROUND((SUM(BI82:BI295)),  2)</f>
        <v>0</v>
      </c>
      <c r="I37" s="84">
        <v>0</v>
      </c>
      <c r="J37" s="83">
        <f>0</f>
        <v>0</v>
      </c>
      <c r="L37" s="27"/>
    </row>
    <row r="38" spans="2:12" s="1" customFormat="1" ht="6.95" hidden="1" customHeight="1" x14ac:dyDescent="0.2">
      <c r="B38" s="27"/>
      <c r="L38" s="27"/>
    </row>
    <row r="39" spans="2:12" s="1" customFormat="1" ht="25.35" hidden="1" customHeight="1" x14ac:dyDescent="0.2">
      <c r="B39" s="27"/>
      <c r="C39" s="85"/>
      <c r="D39" s="86" t="s">
        <v>45</v>
      </c>
      <c r="E39" s="49"/>
      <c r="F39" s="49"/>
      <c r="G39" s="87" t="s">
        <v>46</v>
      </c>
      <c r="H39" s="88" t="s">
        <v>47</v>
      </c>
      <c r="I39" s="49"/>
      <c r="J39" s="89">
        <f>SUM(J30:J37)</f>
        <v>0</v>
      </c>
      <c r="K39" s="90"/>
      <c r="L39" s="27"/>
    </row>
    <row r="40" spans="2:12" s="1" customFormat="1" ht="14.45" hidden="1" customHeight="1" x14ac:dyDescent="0.2"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27"/>
    </row>
    <row r="41" spans="2:12" ht="11.25" hidden="1" x14ac:dyDescent="0.2"/>
    <row r="42" spans="2:12" ht="11.25" hidden="1" x14ac:dyDescent="0.2"/>
    <row r="43" spans="2:12" ht="11.25" hidden="1" x14ac:dyDescent="0.2"/>
    <row r="44" spans="2:12" s="1" customFormat="1" ht="6.95" customHeight="1" x14ac:dyDescent="0.2">
      <c r="B44" s="38"/>
      <c r="C44" s="39"/>
      <c r="D44" s="39"/>
      <c r="E44" s="39"/>
      <c r="F44" s="39"/>
      <c r="G44" s="39"/>
      <c r="H44" s="39"/>
      <c r="I44" s="39"/>
      <c r="J44" s="39"/>
      <c r="K44" s="39"/>
      <c r="L44" s="27"/>
    </row>
    <row r="45" spans="2:12" s="1" customFormat="1" ht="24.95" customHeight="1" x14ac:dyDescent="0.2">
      <c r="B45" s="27"/>
      <c r="C45" s="16" t="s">
        <v>101</v>
      </c>
      <c r="L45" s="27"/>
    </row>
    <row r="46" spans="2:12" s="1" customFormat="1" ht="6.95" customHeight="1" x14ac:dyDescent="0.2">
      <c r="B46" s="27"/>
      <c r="L46" s="27"/>
    </row>
    <row r="47" spans="2:12" s="1" customFormat="1" ht="12" customHeight="1" x14ac:dyDescent="0.2">
      <c r="B47" s="27"/>
      <c r="C47" s="22" t="s">
        <v>16</v>
      </c>
      <c r="L47" s="27"/>
    </row>
    <row r="48" spans="2:12" s="1" customFormat="1" ht="16.5" customHeight="1" x14ac:dyDescent="0.2">
      <c r="B48" s="27"/>
      <c r="E48" s="188" t="str">
        <f>E7</f>
        <v>Oprava trati v úseku Hlinsko v Čechách - Žďárec u Skutče</v>
      </c>
      <c r="F48" s="189"/>
      <c r="G48" s="189"/>
      <c r="H48" s="189"/>
      <c r="L48" s="27"/>
    </row>
    <row r="49" spans="2:47" s="1" customFormat="1" ht="12" customHeight="1" x14ac:dyDescent="0.2">
      <c r="B49" s="27"/>
      <c r="C49" s="22" t="s">
        <v>99</v>
      </c>
      <c r="L49" s="27"/>
    </row>
    <row r="50" spans="2:47" s="1" customFormat="1" ht="16.5" customHeight="1" x14ac:dyDescent="0.2">
      <c r="B50" s="27"/>
      <c r="E50" s="151" t="str">
        <f>E9</f>
        <v>SO 02 - Oprava přejezdů</v>
      </c>
      <c r="F50" s="190"/>
      <c r="G50" s="190"/>
      <c r="H50" s="190"/>
      <c r="L50" s="27"/>
    </row>
    <row r="51" spans="2:47" s="1" customFormat="1" ht="6.95" customHeight="1" x14ac:dyDescent="0.2">
      <c r="B51" s="27"/>
      <c r="L51" s="27"/>
    </row>
    <row r="52" spans="2:47" s="1" customFormat="1" ht="12" customHeight="1" x14ac:dyDescent="0.2">
      <c r="B52" s="27"/>
      <c r="C52" s="22" t="s">
        <v>21</v>
      </c>
      <c r="F52" s="20" t="str">
        <f>F12</f>
        <v xml:space="preserve"> </v>
      </c>
      <c r="I52" s="22" t="s">
        <v>23</v>
      </c>
      <c r="J52" s="44" t="str">
        <f>IF(J12="","",J12)</f>
        <v>29. 3. 2023</v>
      </c>
      <c r="L52" s="27"/>
    </row>
    <row r="53" spans="2:47" s="1" customFormat="1" ht="6.95" customHeight="1" x14ac:dyDescent="0.2">
      <c r="B53" s="27"/>
      <c r="L53" s="27"/>
    </row>
    <row r="54" spans="2:47" s="1" customFormat="1" ht="15.2" customHeight="1" x14ac:dyDescent="0.2">
      <c r="B54" s="27"/>
      <c r="C54" s="22" t="s">
        <v>25</v>
      </c>
      <c r="F54" s="20" t="str">
        <f>E15</f>
        <v xml:space="preserve"> </v>
      </c>
      <c r="I54" s="22" t="s">
        <v>30</v>
      </c>
      <c r="J54" s="25" t="str">
        <f>E21</f>
        <v xml:space="preserve"> </v>
      </c>
      <c r="L54" s="27"/>
    </row>
    <row r="55" spans="2:47" s="1" customFormat="1" ht="15.2" customHeight="1" x14ac:dyDescent="0.2">
      <c r="B55" s="27"/>
      <c r="C55" s="22" t="s">
        <v>28</v>
      </c>
      <c r="F55" s="20" t="str">
        <f>IF(E18="","",E18)</f>
        <v>Vyplň údaj</v>
      </c>
      <c r="I55" s="22" t="s">
        <v>32</v>
      </c>
      <c r="J55" s="25" t="str">
        <f>E24</f>
        <v xml:space="preserve"> </v>
      </c>
      <c r="L55" s="27"/>
    </row>
    <row r="56" spans="2:47" s="1" customFormat="1" ht="10.35" customHeight="1" x14ac:dyDescent="0.2">
      <c r="B56" s="27"/>
      <c r="L56" s="27"/>
    </row>
    <row r="57" spans="2:47" s="1" customFormat="1" ht="29.25" customHeight="1" x14ac:dyDescent="0.2">
      <c r="B57" s="27"/>
      <c r="C57" s="91" t="s">
        <v>102</v>
      </c>
      <c r="D57" s="85"/>
      <c r="E57" s="85"/>
      <c r="F57" s="85"/>
      <c r="G57" s="85"/>
      <c r="H57" s="85"/>
      <c r="I57" s="85"/>
      <c r="J57" s="92" t="s">
        <v>103</v>
      </c>
      <c r="K57" s="85"/>
      <c r="L57" s="27"/>
    </row>
    <row r="58" spans="2:47" s="1" customFormat="1" ht="10.35" customHeight="1" x14ac:dyDescent="0.2">
      <c r="B58" s="27"/>
      <c r="L58" s="27"/>
    </row>
    <row r="59" spans="2:47" s="1" customFormat="1" ht="22.9" customHeight="1" x14ac:dyDescent="0.2">
      <c r="B59" s="27"/>
      <c r="C59" s="93" t="s">
        <v>67</v>
      </c>
      <c r="J59" s="58">
        <f>J82</f>
        <v>0</v>
      </c>
      <c r="L59" s="27"/>
      <c r="AU59" s="12" t="s">
        <v>104</v>
      </c>
    </row>
    <row r="60" spans="2:47" s="9" customFormat="1" ht="24.95" customHeight="1" x14ac:dyDescent="0.2">
      <c r="B60" s="122"/>
      <c r="D60" s="123" t="s">
        <v>792</v>
      </c>
      <c r="E60" s="124"/>
      <c r="F60" s="124"/>
      <c r="G60" s="124"/>
      <c r="H60" s="124"/>
      <c r="I60" s="124"/>
      <c r="J60" s="125">
        <f>J83</f>
        <v>0</v>
      </c>
      <c r="L60" s="122"/>
    </row>
    <row r="61" spans="2:47" s="9" customFormat="1" ht="24.95" customHeight="1" x14ac:dyDescent="0.2">
      <c r="B61" s="122"/>
      <c r="D61" s="123" t="s">
        <v>793</v>
      </c>
      <c r="E61" s="124"/>
      <c r="F61" s="124"/>
      <c r="G61" s="124"/>
      <c r="H61" s="124"/>
      <c r="I61" s="124"/>
      <c r="J61" s="125">
        <f>J146</f>
        <v>0</v>
      </c>
      <c r="L61" s="122"/>
    </row>
    <row r="62" spans="2:47" s="9" customFormat="1" ht="24.95" customHeight="1" x14ac:dyDescent="0.2">
      <c r="B62" s="122"/>
      <c r="D62" s="123" t="s">
        <v>794</v>
      </c>
      <c r="E62" s="124"/>
      <c r="F62" s="124"/>
      <c r="G62" s="124"/>
      <c r="H62" s="124"/>
      <c r="I62" s="124"/>
      <c r="J62" s="125">
        <f>J226</f>
        <v>0</v>
      </c>
      <c r="L62" s="122"/>
    </row>
    <row r="63" spans="2:47" s="1" customFormat="1" ht="21.75" customHeight="1" x14ac:dyDescent="0.2">
      <c r="B63" s="27"/>
      <c r="L63" s="27"/>
    </row>
    <row r="64" spans="2:47" s="1" customFormat="1" ht="6.95" customHeight="1" x14ac:dyDescent="0.2"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27"/>
    </row>
    <row r="68" spans="2:12" s="1" customFormat="1" ht="6.95" customHeight="1" x14ac:dyDescent="0.2"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27"/>
    </row>
    <row r="69" spans="2:12" s="1" customFormat="1" ht="24.95" customHeight="1" x14ac:dyDescent="0.2">
      <c r="B69" s="27"/>
      <c r="C69" s="16" t="s">
        <v>105</v>
      </c>
      <c r="L69" s="27"/>
    </row>
    <row r="70" spans="2:12" s="1" customFormat="1" ht="6.95" customHeight="1" x14ac:dyDescent="0.2">
      <c r="B70" s="27"/>
      <c r="L70" s="27"/>
    </row>
    <row r="71" spans="2:12" s="1" customFormat="1" ht="12" customHeight="1" x14ac:dyDescent="0.2">
      <c r="B71" s="27"/>
      <c r="C71" s="22" t="s">
        <v>16</v>
      </c>
      <c r="L71" s="27"/>
    </row>
    <row r="72" spans="2:12" s="1" customFormat="1" ht="16.5" customHeight="1" x14ac:dyDescent="0.2">
      <c r="B72" s="27"/>
      <c r="E72" s="188" t="str">
        <f>E7</f>
        <v>Oprava trati v úseku Hlinsko v Čechách - Žďárec u Skutče</v>
      </c>
      <c r="F72" s="189"/>
      <c r="G72" s="189"/>
      <c r="H72" s="189"/>
      <c r="L72" s="27"/>
    </row>
    <row r="73" spans="2:12" s="1" customFormat="1" ht="12" customHeight="1" x14ac:dyDescent="0.2">
      <c r="B73" s="27"/>
      <c r="C73" s="22" t="s">
        <v>99</v>
      </c>
      <c r="L73" s="27"/>
    </row>
    <row r="74" spans="2:12" s="1" customFormat="1" ht="16.5" customHeight="1" x14ac:dyDescent="0.2">
      <c r="B74" s="27"/>
      <c r="E74" s="151" t="str">
        <f>E9</f>
        <v>SO 02 - Oprava přejezdů</v>
      </c>
      <c r="F74" s="190"/>
      <c r="G74" s="190"/>
      <c r="H74" s="190"/>
      <c r="L74" s="27"/>
    </row>
    <row r="75" spans="2:12" s="1" customFormat="1" ht="6.95" customHeight="1" x14ac:dyDescent="0.2">
      <c r="B75" s="27"/>
      <c r="L75" s="27"/>
    </row>
    <row r="76" spans="2:12" s="1" customFormat="1" ht="12" customHeight="1" x14ac:dyDescent="0.2">
      <c r="B76" s="27"/>
      <c r="C76" s="22" t="s">
        <v>21</v>
      </c>
      <c r="F76" s="20" t="str">
        <f>F12</f>
        <v xml:space="preserve"> </v>
      </c>
      <c r="I76" s="22" t="s">
        <v>23</v>
      </c>
      <c r="J76" s="44" t="str">
        <f>IF(J12="","",J12)</f>
        <v>29. 3. 2023</v>
      </c>
      <c r="L76" s="27"/>
    </row>
    <row r="77" spans="2:12" s="1" customFormat="1" ht="6.95" customHeight="1" x14ac:dyDescent="0.2">
      <c r="B77" s="27"/>
      <c r="L77" s="27"/>
    </row>
    <row r="78" spans="2:12" s="1" customFormat="1" ht="15.2" customHeight="1" x14ac:dyDescent="0.2">
      <c r="B78" s="27"/>
      <c r="C78" s="22" t="s">
        <v>25</v>
      </c>
      <c r="F78" s="20" t="str">
        <f>E15</f>
        <v xml:space="preserve"> </v>
      </c>
      <c r="I78" s="22" t="s">
        <v>30</v>
      </c>
      <c r="J78" s="25" t="str">
        <f>E21</f>
        <v xml:space="preserve"> </v>
      </c>
      <c r="L78" s="27"/>
    </row>
    <row r="79" spans="2:12" s="1" customFormat="1" ht="15.2" customHeight="1" x14ac:dyDescent="0.2">
      <c r="B79" s="27"/>
      <c r="C79" s="22" t="s">
        <v>28</v>
      </c>
      <c r="F79" s="20" t="str">
        <f>IF(E18="","",E18)</f>
        <v>Vyplň údaj</v>
      </c>
      <c r="I79" s="22" t="s">
        <v>32</v>
      </c>
      <c r="J79" s="25" t="str">
        <f>E24</f>
        <v xml:space="preserve"> </v>
      </c>
      <c r="L79" s="27"/>
    </row>
    <row r="80" spans="2:12" s="1" customFormat="1" ht="10.35" customHeight="1" x14ac:dyDescent="0.2">
      <c r="B80" s="27"/>
      <c r="L80" s="27"/>
    </row>
    <row r="81" spans="2:65" s="8" customFormat="1" ht="29.25" customHeight="1" x14ac:dyDescent="0.2">
      <c r="B81" s="94"/>
      <c r="C81" s="95" t="s">
        <v>106</v>
      </c>
      <c r="D81" s="96" t="s">
        <v>54</v>
      </c>
      <c r="E81" s="96" t="s">
        <v>50</v>
      </c>
      <c r="F81" s="96" t="s">
        <v>51</v>
      </c>
      <c r="G81" s="96" t="s">
        <v>107</v>
      </c>
      <c r="H81" s="96" t="s">
        <v>108</v>
      </c>
      <c r="I81" s="96" t="s">
        <v>109</v>
      </c>
      <c r="J81" s="96" t="s">
        <v>103</v>
      </c>
      <c r="K81" s="97" t="s">
        <v>110</v>
      </c>
      <c r="L81" s="94"/>
      <c r="M81" s="51" t="s">
        <v>19</v>
      </c>
      <c r="N81" s="52" t="s">
        <v>39</v>
      </c>
      <c r="O81" s="52" t="s">
        <v>111</v>
      </c>
      <c r="P81" s="52" t="s">
        <v>112</v>
      </c>
      <c r="Q81" s="52" t="s">
        <v>113</v>
      </c>
      <c r="R81" s="52" t="s">
        <v>114</v>
      </c>
      <c r="S81" s="52" t="s">
        <v>115</v>
      </c>
      <c r="T81" s="53" t="s">
        <v>116</v>
      </c>
    </row>
    <row r="82" spans="2:65" s="1" customFormat="1" ht="22.9" customHeight="1" x14ac:dyDescent="0.25">
      <c r="B82" s="27"/>
      <c r="C82" s="56" t="s">
        <v>117</v>
      </c>
      <c r="J82" s="98">
        <f>BK82</f>
        <v>0</v>
      </c>
      <c r="L82" s="27"/>
      <c r="M82" s="54"/>
      <c r="N82" s="45"/>
      <c r="O82" s="45"/>
      <c r="P82" s="99">
        <f>P83+P146+P226</f>
        <v>0</v>
      </c>
      <c r="Q82" s="45"/>
      <c r="R82" s="99">
        <f>R83+R146+R226</f>
        <v>0</v>
      </c>
      <c r="S82" s="45"/>
      <c r="T82" s="100">
        <f>T83+T146+T226</f>
        <v>0</v>
      </c>
      <c r="AT82" s="12" t="s">
        <v>68</v>
      </c>
      <c r="AU82" s="12" t="s">
        <v>104</v>
      </c>
      <c r="BK82" s="101">
        <f>BK83+BK146+BK226</f>
        <v>0</v>
      </c>
    </row>
    <row r="83" spans="2:65" s="10" customFormat="1" ht="25.9" customHeight="1" x14ac:dyDescent="0.2">
      <c r="B83" s="126"/>
      <c r="D83" s="127" t="s">
        <v>68</v>
      </c>
      <c r="E83" s="128" t="s">
        <v>150</v>
      </c>
      <c r="F83" s="128" t="s">
        <v>795</v>
      </c>
      <c r="I83" s="129"/>
      <c r="J83" s="130">
        <f>BK83</f>
        <v>0</v>
      </c>
      <c r="L83" s="126"/>
      <c r="M83" s="131"/>
      <c r="P83" s="132">
        <f>SUM(P84:P145)</f>
        <v>0</v>
      </c>
      <c r="R83" s="132">
        <f>SUM(R84:R145)</f>
        <v>0</v>
      </c>
      <c r="T83" s="133">
        <f>SUM(T84:T145)</f>
        <v>0</v>
      </c>
      <c r="AR83" s="127" t="s">
        <v>77</v>
      </c>
      <c r="AT83" s="134" t="s">
        <v>68</v>
      </c>
      <c r="AU83" s="134" t="s">
        <v>69</v>
      </c>
      <c r="AY83" s="127" t="s">
        <v>124</v>
      </c>
      <c r="BK83" s="135">
        <f>SUM(BK84:BK145)</f>
        <v>0</v>
      </c>
    </row>
    <row r="84" spans="2:65" s="1" customFormat="1" ht="16.5" customHeight="1" x14ac:dyDescent="0.2">
      <c r="B84" s="27"/>
      <c r="C84" s="102" t="s">
        <v>77</v>
      </c>
      <c r="D84" s="102" t="s">
        <v>118</v>
      </c>
      <c r="E84" s="103" t="s">
        <v>581</v>
      </c>
      <c r="F84" s="104" t="s">
        <v>582</v>
      </c>
      <c r="G84" s="105" t="s">
        <v>189</v>
      </c>
      <c r="H84" s="106">
        <v>8</v>
      </c>
      <c r="I84" s="107"/>
      <c r="J84" s="108">
        <f>ROUND(I84*H84,2)</f>
        <v>0</v>
      </c>
      <c r="K84" s="104" t="s">
        <v>19</v>
      </c>
      <c r="L84" s="27"/>
      <c r="M84" s="109" t="s">
        <v>19</v>
      </c>
      <c r="N84" s="110" t="s">
        <v>40</v>
      </c>
      <c r="P84" s="111">
        <f>O84*H84</f>
        <v>0</v>
      </c>
      <c r="Q84" s="111">
        <v>0</v>
      </c>
      <c r="R84" s="111">
        <f>Q84*H84</f>
        <v>0</v>
      </c>
      <c r="S84" s="111">
        <v>0</v>
      </c>
      <c r="T84" s="112">
        <f>S84*H84</f>
        <v>0</v>
      </c>
      <c r="AR84" s="113" t="s">
        <v>123</v>
      </c>
      <c r="AT84" s="113" t="s">
        <v>118</v>
      </c>
      <c r="AU84" s="113" t="s">
        <v>77</v>
      </c>
      <c r="AY84" s="12" t="s">
        <v>124</v>
      </c>
      <c r="BE84" s="114">
        <f>IF(N84="základní",J84,0)</f>
        <v>0</v>
      </c>
      <c r="BF84" s="114">
        <f>IF(N84="snížená",J84,0)</f>
        <v>0</v>
      </c>
      <c r="BG84" s="114">
        <f>IF(N84="zákl. přenesená",J84,0)</f>
        <v>0</v>
      </c>
      <c r="BH84" s="114">
        <f>IF(N84="sníž. přenesená",J84,0)</f>
        <v>0</v>
      </c>
      <c r="BI84" s="114">
        <f>IF(N84="nulová",J84,0)</f>
        <v>0</v>
      </c>
      <c r="BJ84" s="12" t="s">
        <v>77</v>
      </c>
      <c r="BK84" s="114">
        <f>ROUND(I84*H84,2)</f>
        <v>0</v>
      </c>
      <c r="BL84" s="12" t="s">
        <v>123</v>
      </c>
      <c r="BM84" s="113" t="s">
        <v>79</v>
      </c>
    </row>
    <row r="85" spans="2:65" s="1" customFormat="1" ht="19.5" x14ac:dyDescent="0.2">
      <c r="B85" s="27"/>
      <c r="D85" s="115" t="s">
        <v>125</v>
      </c>
      <c r="F85" s="116" t="s">
        <v>796</v>
      </c>
      <c r="I85" s="117"/>
      <c r="L85" s="27"/>
      <c r="M85" s="118"/>
      <c r="T85" s="48"/>
      <c r="AT85" s="12" t="s">
        <v>125</v>
      </c>
      <c r="AU85" s="12" t="s">
        <v>77</v>
      </c>
    </row>
    <row r="86" spans="2:65" s="1" customFormat="1" ht="16.5" customHeight="1" x14ac:dyDescent="0.2">
      <c r="B86" s="27"/>
      <c r="C86" s="102" t="s">
        <v>79</v>
      </c>
      <c r="D86" s="102" t="s">
        <v>118</v>
      </c>
      <c r="E86" s="103" t="s">
        <v>585</v>
      </c>
      <c r="F86" s="104" t="s">
        <v>586</v>
      </c>
      <c r="G86" s="105" t="s">
        <v>227</v>
      </c>
      <c r="H86" s="106">
        <v>39</v>
      </c>
      <c r="I86" s="107"/>
      <c r="J86" s="108">
        <f>ROUND(I86*H86,2)</f>
        <v>0</v>
      </c>
      <c r="K86" s="104" t="s">
        <v>19</v>
      </c>
      <c r="L86" s="27"/>
      <c r="M86" s="109" t="s">
        <v>19</v>
      </c>
      <c r="N86" s="110" t="s">
        <v>40</v>
      </c>
      <c r="P86" s="111">
        <f>O86*H86</f>
        <v>0</v>
      </c>
      <c r="Q86" s="111">
        <v>0</v>
      </c>
      <c r="R86" s="111">
        <f>Q86*H86</f>
        <v>0</v>
      </c>
      <c r="S86" s="111">
        <v>0</v>
      </c>
      <c r="T86" s="112">
        <f>S86*H86</f>
        <v>0</v>
      </c>
      <c r="AR86" s="113" t="s">
        <v>123</v>
      </c>
      <c r="AT86" s="113" t="s">
        <v>118</v>
      </c>
      <c r="AU86" s="113" t="s">
        <v>77</v>
      </c>
      <c r="AY86" s="12" t="s">
        <v>124</v>
      </c>
      <c r="BE86" s="114">
        <f>IF(N86="základní",J86,0)</f>
        <v>0</v>
      </c>
      <c r="BF86" s="114">
        <f>IF(N86="snížená",J86,0)</f>
        <v>0</v>
      </c>
      <c r="BG86" s="114">
        <f>IF(N86="zákl. přenesená",J86,0)</f>
        <v>0</v>
      </c>
      <c r="BH86" s="114">
        <f>IF(N86="sníž. přenesená",J86,0)</f>
        <v>0</v>
      </c>
      <c r="BI86" s="114">
        <f>IF(N86="nulová",J86,0)</f>
        <v>0</v>
      </c>
      <c r="BJ86" s="12" t="s">
        <v>77</v>
      </c>
      <c r="BK86" s="114">
        <f>ROUND(I86*H86,2)</f>
        <v>0</v>
      </c>
      <c r="BL86" s="12" t="s">
        <v>123</v>
      </c>
      <c r="BM86" s="113" t="s">
        <v>123</v>
      </c>
    </row>
    <row r="87" spans="2:65" s="1" customFormat="1" ht="19.5" x14ac:dyDescent="0.2">
      <c r="B87" s="27"/>
      <c r="D87" s="115" t="s">
        <v>125</v>
      </c>
      <c r="F87" s="116" t="s">
        <v>797</v>
      </c>
      <c r="I87" s="117"/>
      <c r="L87" s="27"/>
      <c r="M87" s="118"/>
      <c r="T87" s="48"/>
      <c r="AT87" s="12" t="s">
        <v>125</v>
      </c>
      <c r="AU87" s="12" t="s">
        <v>77</v>
      </c>
    </row>
    <row r="88" spans="2:65" s="1" customFormat="1" ht="24.2" customHeight="1" x14ac:dyDescent="0.2">
      <c r="B88" s="27"/>
      <c r="C88" s="102" t="s">
        <v>130</v>
      </c>
      <c r="D88" s="102" t="s">
        <v>118</v>
      </c>
      <c r="E88" s="103" t="s">
        <v>539</v>
      </c>
      <c r="F88" s="104" t="s">
        <v>540</v>
      </c>
      <c r="G88" s="105" t="s">
        <v>199</v>
      </c>
      <c r="H88" s="106">
        <v>17.16</v>
      </c>
      <c r="I88" s="107"/>
      <c r="J88" s="108">
        <f>ROUND(I88*H88,2)</f>
        <v>0</v>
      </c>
      <c r="K88" s="104" t="s">
        <v>19</v>
      </c>
      <c r="L88" s="27"/>
      <c r="M88" s="109" t="s">
        <v>19</v>
      </c>
      <c r="N88" s="110" t="s">
        <v>40</v>
      </c>
      <c r="P88" s="111">
        <f>O88*H88</f>
        <v>0</v>
      </c>
      <c r="Q88" s="111">
        <v>0</v>
      </c>
      <c r="R88" s="111">
        <f>Q88*H88</f>
        <v>0</v>
      </c>
      <c r="S88" s="111">
        <v>0</v>
      </c>
      <c r="T88" s="112">
        <f>S88*H88</f>
        <v>0</v>
      </c>
      <c r="AR88" s="113" t="s">
        <v>123</v>
      </c>
      <c r="AT88" s="113" t="s">
        <v>118</v>
      </c>
      <c r="AU88" s="113" t="s">
        <v>77</v>
      </c>
      <c r="AY88" s="12" t="s">
        <v>124</v>
      </c>
      <c r="BE88" s="114">
        <f>IF(N88="základní",J88,0)</f>
        <v>0</v>
      </c>
      <c r="BF88" s="114">
        <f>IF(N88="snížená",J88,0)</f>
        <v>0</v>
      </c>
      <c r="BG88" s="114">
        <f>IF(N88="zákl. přenesená",J88,0)</f>
        <v>0</v>
      </c>
      <c r="BH88" s="114">
        <f>IF(N88="sníž. přenesená",J88,0)</f>
        <v>0</v>
      </c>
      <c r="BI88" s="114">
        <f>IF(N88="nulová",J88,0)</f>
        <v>0</v>
      </c>
      <c r="BJ88" s="12" t="s">
        <v>77</v>
      </c>
      <c r="BK88" s="114">
        <f>ROUND(I88*H88,2)</f>
        <v>0</v>
      </c>
      <c r="BL88" s="12" t="s">
        <v>123</v>
      </c>
      <c r="BM88" s="113" t="s">
        <v>133</v>
      </c>
    </row>
    <row r="89" spans="2:65" s="1" customFormat="1" ht="19.5" x14ac:dyDescent="0.2">
      <c r="B89" s="27"/>
      <c r="D89" s="115" t="s">
        <v>125</v>
      </c>
      <c r="F89" s="116" t="s">
        <v>798</v>
      </c>
      <c r="I89" s="117"/>
      <c r="L89" s="27"/>
      <c r="M89" s="118"/>
      <c r="T89" s="48"/>
      <c r="AT89" s="12" t="s">
        <v>125</v>
      </c>
      <c r="AU89" s="12" t="s">
        <v>77</v>
      </c>
    </row>
    <row r="90" spans="2:65" s="1" customFormat="1" ht="16.5" customHeight="1" x14ac:dyDescent="0.2">
      <c r="B90" s="27"/>
      <c r="C90" s="102" t="s">
        <v>123</v>
      </c>
      <c r="D90" s="102" t="s">
        <v>118</v>
      </c>
      <c r="E90" s="103" t="s">
        <v>460</v>
      </c>
      <c r="F90" s="104" t="s">
        <v>461</v>
      </c>
      <c r="G90" s="105" t="s">
        <v>199</v>
      </c>
      <c r="H90" s="106">
        <v>17.16</v>
      </c>
      <c r="I90" s="107"/>
      <c r="J90" s="108">
        <f>ROUND(I90*H90,2)</f>
        <v>0</v>
      </c>
      <c r="K90" s="104" t="s">
        <v>19</v>
      </c>
      <c r="L90" s="27"/>
      <c r="M90" s="109" t="s">
        <v>19</v>
      </c>
      <c r="N90" s="110" t="s">
        <v>40</v>
      </c>
      <c r="P90" s="111">
        <f>O90*H90</f>
        <v>0</v>
      </c>
      <c r="Q90" s="111">
        <v>0</v>
      </c>
      <c r="R90" s="111">
        <f>Q90*H90</f>
        <v>0</v>
      </c>
      <c r="S90" s="111">
        <v>0</v>
      </c>
      <c r="T90" s="112">
        <f>S90*H90</f>
        <v>0</v>
      </c>
      <c r="AR90" s="113" t="s">
        <v>123</v>
      </c>
      <c r="AT90" s="113" t="s">
        <v>118</v>
      </c>
      <c r="AU90" s="113" t="s">
        <v>77</v>
      </c>
      <c r="AY90" s="12" t="s">
        <v>124</v>
      </c>
      <c r="BE90" s="114">
        <f>IF(N90="základní",J90,0)</f>
        <v>0</v>
      </c>
      <c r="BF90" s="114">
        <f>IF(N90="snížená",J90,0)</f>
        <v>0</v>
      </c>
      <c r="BG90" s="114">
        <f>IF(N90="zákl. přenesená",J90,0)</f>
        <v>0</v>
      </c>
      <c r="BH90" s="114">
        <f>IF(N90="sníž. přenesená",J90,0)</f>
        <v>0</v>
      </c>
      <c r="BI90" s="114">
        <f>IF(N90="nulová",J90,0)</f>
        <v>0</v>
      </c>
      <c r="BJ90" s="12" t="s">
        <v>77</v>
      </c>
      <c r="BK90" s="114">
        <f>ROUND(I90*H90,2)</f>
        <v>0</v>
      </c>
      <c r="BL90" s="12" t="s">
        <v>123</v>
      </c>
      <c r="BM90" s="113" t="s">
        <v>162</v>
      </c>
    </row>
    <row r="91" spans="2:65" s="1" customFormat="1" ht="19.5" x14ac:dyDescent="0.2">
      <c r="B91" s="27"/>
      <c r="D91" s="115" t="s">
        <v>125</v>
      </c>
      <c r="F91" s="116" t="s">
        <v>798</v>
      </c>
      <c r="I91" s="117"/>
      <c r="L91" s="27"/>
      <c r="M91" s="118"/>
      <c r="T91" s="48"/>
      <c r="AT91" s="12" t="s">
        <v>125</v>
      </c>
      <c r="AU91" s="12" t="s">
        <v>77</v>
      </c>
    </row>
    <row r="92" spans="2:65" s="1" customFormat="1" ht="16.5" customHeight="1" x14ac:dyDescent="0.2">
      <c r="B92" s="27"/>
      <c r="C92" s="102" t="s">
        <v>148</v>
      </c>
      <c r="D92" s="102" t="s">
        <v>118</v>
      </c>
      <c r="E92" s="103" t="s">
        <v>594</v>
      </c>
      <c r="F92" s="104" t="s">
        <v>595</v>
      </c>
      <c r="G92" s="105" t="s">
        <v>189</v>
      </c>
      <c r="H92" s="106">
        <v>12</v>
      </c>
      <c r="I92" s="107"/>
      <c r="J92" s="108">
        <f>ROUND(I92*H92,2)</f>
        <v>0</v>
      </c>
      <c r="K92" s="104" t="s">
        <v>19</v>
      </c>
      <c r="L92" s="27"/>
      <c r="M92" s="109" t="s">
        <v>19</v>
      </c>
      <c r="N92" s="110" t="s">
        <v>40</v>
      </c>
      <c r="P92" s="111">
        <f>O92*H92</f>
        <v>0</v>
      </c>
      <c r="Q92" s="111">
        <v>0</v>
      </c>
      <c r="R92" s="111">
        <f>Q92*H92</f>
        <v>0</v>
      </c>
      <c r="S92" s="111">
        <v>0</v>
      </c>
      <c r="T92" s="112">
        <f>S92*H92</f>
        <v>0</v>
      </c>
      <c r="AR92" s="113" t="s">
        <v>123</v>
      </c>
      <c r="AT92" s="113" t="s">
        <v>118</v>
      </c>
      <c r="AU92" s="113" t="s">
        <v>77</v>
      </c>
      <c r="AY92" s="12" t="s">
        <v>124</v>
      </c>
      <c r="BE92" s="114">
        <f>IF(N92="základní",J92,0)</f>
        <v>0</v>
      </c>
      <c r="BF92" s="114">
        <f>IF(N92="snížená",J92,0)</f>
        <v>0</v>
      </c>
      <c r="BG92" s="114">
        <f>IF(N92="zákl. přenesená",J92,0)</f>
        <v>0</v>
      </c>
      <c r="BH92" s="114">
        <f>IF(N92="sníž. přenesená",J92,0)</f>
        <v>0</v>
      </c>
      <c r="BI92" s="114">
        <f>IF(N92="nulová",J92,0)</f>
        <v>0</v>
      </c>
      <c r="BJ92" s="12" t="s">
        <v>77</v>
      </c>
      <c r="BK92" s="114">
        <f>ROUND(I92*H92,2)</f>
        <v>0</v>
      </c>
      <c r="BL92" s="12" t="s">
        <v>123</v>
      </c>
      <c r="BM92" s="113" t="s">
        <v>167</v>
      </c>
    </row>
    <row r="93" spans="2:65" s="1" customFormat="1" ht="19.5" x14ac:dyDescent="0.2">
      <c r="B93" s="27"/>
      <c r="D93" s="115" t="s">
        <v>125</v>
      </c>
      <c r="F93" s="116" t="s">
        <v>597</v>
      </c>
      <c r="I93" s="117"/>
      <c r="L93" s="27"/>
      <c r="M93" s="118"/>
      <c r="T93" s="48"/>
      <c r="AT93" s="12" t="s">
        <v>125</v>
      </c>
      <c r="AU93" s="12" t="s">
        <v>77</v>
      </c>
    </row>
    <row r="94" spans="2:65" s="1" customFormat="1" ht="16.5" customHeight="1" x14ac:dyDescent="0.2">
      <c r="B94" s="27"/>
      <c r="C94" s="102" t="s">
        <v>133</v>
      </c>
      <c r="D94" s="102" t="s">
        <v>118</v>
      </c>
      <c r="E94" s="103" t="s">
        <v>721</v>
      </c>
      <c r="F94" s="104" t="s">
        <v>722</v>
      </c>
      <c r="G94" s="105" t="s">
        <v>222</v>
      </c>
      <c r="H94" s="106">
        <v>2.5000000000000001E-2</v>
      </c>
      <c r="I94" s="107"/>
      <c r="J94" s="108">
        <f>ROUND(I94*H94,2)</f>
        <v>0</v>
      </c>
      <c r="K94" s="104" t="s">
        <v>19</v>
      </c>
      <c r="L94" s="27"/>
      <c r="M94" s="109" t="s">
        <v>19</v>
      </c>
      <c r="N94" s="110" t="s">
        <v>40</v>
      </c>
      <c r="P94" s="111">
        <f>O94*H94</f>
        <v>0</v>
      </c>
      <c r="Q94" s="111">
        <v>0</v>
      </c>
      <c r="R94" s="111">
        <f>Q94*H94</f>
        <v>0</v>
      </c>
      <c r="S94" s="111">
        <v>0</v>
      </c>
      <c r="T94" s="112">
        <f>S94*H94</f>
        <v>0</v>
      </c>
      <c r="AR94" s="113" t="s">
        <v>123</v>
      </c>
      <c r="AT94" s="113" t="s">
        <v>118</v>
      </c>
      <c r="AU94" s="113" t="s">
        <v>77</v>
      </c>
      <c r="AY94" s="12" t="s">
        <v>124</v>
      </c>
      <c r="BE94" s="114">
        <f>IF(N94="základní",J94,0)</f>
        <v>0</v>
      </c>
      <c r="BF94" s="114">
        <f>IF(N94="snížená",J94,0)</f>
        <v>0</v>
      </c>
      <c r="BG94" s="114">
        <f>IF(N94="zákl. přenesená",J94,0)</f>
        <v>0</v>
      </c>
      <c r="BH94" s="114">
        <f>IF(N94="sníž. přenesená",J94,0)</f>
        <v>0</v>
      </c>
      <c r="BI94" s="114">
        <f>IF(N94="nulová",J94,0)</f>
        <v>0</v>
      </c>
      <c r="BJ94" s="12" t="s">
        <v>77</v>
      </c>
      <c r="BK94" s="114">
        <f>ROUND(I94*H94,2)</f>
        <v>0</v>
      </c>
      <c r="BL94" s="12" t="s">
        <v>123</v>
      </c>
      <c r="BM94" s="113" t="s">
        <v>171</v>
      </c>
    </row>
    <row r="95" spans="2:65" s="1" customFormat="1" ht="19.5" x14ac:dyDescent="0.2">
      <c r="B95" s="27"/>
      <c r="D95" s="115" t="s">
        <v>125</v>
      </c>
      <c r="F95" s="116" t="s">
        <v>724</v>
      </c>
      <c r="I95" s="117"/>
      <c r="L95" s="27"/>
      <c r="M95" s="118"/>
      <c r="T95" s="48"/>
      <c r="AT95" s="12" t="s">
        <v>125</v>
      </c>
      <c r="AU95" s="12" t="s">
        <v>77</v>
      </c>
    </row>
    <row r="96" spans="2:65" s="1" customFormat="1" ht="24.2" customHeight="1" x14ac:dyDescent="0.2">
      <c r="B96" s="27"/>
      <c r="C96" s="102" t="s">
        <v>173</v>
      </c>
      <c r="D96" s="102" t="s">
        <v>118</v>
      </c>
      <c r="E96" s="103" t="s">
        <v>197</v>
      </c>
      <c r="F96" s="104" t="s">
        <v>198</v>
      </c>
      <c r="G96" s="105" t="s">
        <v>199</v>
      </c>
      <c r="H96" s="106">
        <v>7.9249999999999998</v>
      </c>
      <c r="I96" s="107"/>
      <c r="J96" s="108">
        <f>ROUND(I96*H96,2)</f>
        <v>0</v>
      </c>
      <c r="K96" s="104" t="s">
        <v>19</v>
      </c>
      <c r="L96" s="27"/>
      <c r="M96" s="109" t="s">
        <v>19</v>
      </c>
      <c r="N96" s="110" t="s">
        <v>40</v>
      </c>
      <c r="P96" s="111">
        <f>O96*H96</f>
        <v>0</v>
      </c>
      <c r="Q96" s="111">
        <v>0</v>
      </c>
      <c r="R96" s="111">
        <f>Q96*H96</f>
        <v>0</v>
      </c>
      <c r="S96" s="111">
        <v>0</v>
      </c>
      <c r="T96" s="112">
        <f>S96*H96</f>
        <v>0</v>
      </c>
      <c r="AR96" s="113" t="s">
        <v>123</v>
      </c>
      <c r="AT96" s="113" t="s">
        <v>118</v>
      </c>
      <c r="AU96" s="113" t="s">
        <v>77</v>
      </c>
      <c r="AY96" s="12" t="s">
        <v>124</v>
      </c>
      <c r="BE96" s="114">
        <f>IF(N96="základní",J96,0)</f>
        <v>0</v>
      </c>
      <c r="BF96" s="114">
        <f>IF(N96="snížená",J96,0)</f>
        <v>0</v>
      </c>
      <c r="BG96" s="114">
        <f>IF(N96="zákl. přenesená",J96,0)</f>
        <v>0</v>
      </c>
      <c r="BH96" s="114">
        <f>IF(N96="sníž. přenesená",J96,0)</f>
        <v>0</v>
      </c>
      <c r="BI96" s="114">
        <f>IF(N96="nulová",J96,0)</f>
        <v>0</v>
      </c>
      <c r="BJ96" s="12" t="s">
        <v>77</v>
      </c>
      <c r="BK96" s="114">
        <f>ROUND(I96*H96,2)</f>
        <v>0</v>
      </c>
      <c r="BL96" s="12" t="s">
        <v>123</v>
      </c>
      <c r="BM96" s="113" t="s">
        <v>176</v>
      </c>
    </row>
    <row r="97" spans="2:65" s="1" customFormat="1" ht="19.5" x14ac:dyDescent="0.2">
      <c r="B97" s="27"/>
      <c r="D97" s="115" t="s">
        <v>125</v>
      </c>
      <c r="F97" s="116" t="s">
        <v>799</v>
      </c>
      <c r="I97" s="117"/>
      <c r="L97" s="27"/>
      <c r="M97" s="118"/>
      <c r="T97" s="48"/>
      <c r="AT97" s="12" t="s">
        <v>125</v>
      </c>
      <c r="AU97" s="12" t="s">
        <v>77</v>
      </c>
    </row>
    <row r="98" spans="2:65" s="1" customFormat="1" ht="16.5" customHeight="1" x14ac:dyDescent="0.2">
      <c r="B98" s="27"/>
      <c r="C98" s="102" t="s">
        <v>162</v>
      </c>
      <c r="D98" s="102" t="s">
        <v>118</v>
      </c>
      <c r="E98" s="103" t="s">
        <v>728</v>
      </c>
      <c r="F98" s="104" t="s">
        <v>729</v>
      </c>
      <c r="G98" s="105" t="s">
        <v>222</v>
      </c>
      <c r="H98" s="106">
        <v>2.5000000000000001E-2</v>
      </c>
      <c r="I98" s="107"/>
      <c r="J98" s="108">
        <f>ROUND(I98*H98,2)</f>
        <v>0</v>
      </c>
      <c r="K98" s="104" t="s">
        <v>19</v>
      </c>
      <c r="L98" s="27"/>
      <c r="M98" s="109" t="s">
        <v>19</v>
      </c>
      <c r="N98" s="110" t="s">
        <v>40</v>
      </c>
      <c r="P98" s="111">
        <f>O98*H98</f>
        <v>0</v>
      </c>
      <c r="Q98" s="111">
        <v>0</v>
      </c>
      <c r="R98" s="111">
        <f>Q98*H98</f>
        <v>0</v>
      </c>
      <c r="S98" s="111">
        <v>0</v>
      </c>
      <c r="T98" s="112">
        <f>S98*H98</f>
        <v>0</v>
      </c>
      <c r="AR98" s="113" t="s">
        <v>123</v>
      </c>
      <c r="AT98" s="113" t="s">
        <v>118</v>
      </c>
      <c r="AU98" s="113" t="s">
        <v>77</v>
      </c>
      <c r="AY98" s="12" t="s">
        <v>124</v>
      </c>
      <c r="BE98" s="114">
        <f>IF(N98="základní",J98,0)</f>
        <v>0</v>
      </c>
      <c r="BF98" s="114">
        <f>IF(N98="snížená",J98,0)</f>
        <v>0</v>
      </c>
      <c r="BG98" s="114">
        <f>IF(N98="zákl. přenesená",J98,0)</f>
        <v>0</v>
      </c>
      <c r="BH98" s="114">
        <f>IF(N98="sníž. přenesená",J98,0)</f>
        <v>0</v>
      </c>
      <c r="BI98" s="114">
        <f>IF(N98="nulová",J98,0)</f>
        <v>0</v>
      </c>
      <c r="BJ98" s="12" t="s">
        <v>77</v>
      </c>
      <c r="BK98" s="114">
        <f>ROUND(I98*H98,2)</f>
        <v>0</v>
      </c>
      <c r="BL98" s="12" t="s">
        <v>123</v>
      </c>
      <c r="BM98" s="113" t="s">
        <v>180</v>
      </c>
    </row>
    <row r="99" spans="2:65" s="1" customFormat="1" ht="19.5" x14ac:dyDescent="0.2">
      <c r="B99" s="27"/>
      <c r="D99" s="115" t="s">
        <v>125</v>
      </c>
      <c r="F99" s="116" t="s">
        <v>724</v>
      </c>
      <c r="I99" s="117"/>
      <c r="L99" s="27"/>
      <c r="M99" s="118"/>
      <c r="T99" s="48"/>
      <c r="AT99" s="12" t="s">
        <v>125</v>
      </c>
      <c r="AU99" s="12" t="s">
        <v>77</v>
      </c>
    </row>
    <row r="100" spans="2:65" s="1" customFormat="1" ht="24.2" customHeight="1" x14ac:dyDescent="0.2">
      <c r="B100" s="27"/>
      <c r="C100" s="102" t="s">
        <v>182</v>
      </c>
      <c r="D100" s="102" t="s">
        <v>118</v>
      </c>
      <c r="E100" s="103" t="s">
        <v>243</v>
      </c>
      <c r="F100" s="104" t="s">
        <v>244</v>
      </c>
      <c r="G100" s="105" t="s">
        <v>199</v>
      </c>
      <c r="H100" s="106">
        <v>85.86</v>
      </c>
      <c r="I100" s="107"/>
      <c r="J100" s="108">
        <f>ROUND(I100*H100,2)</f>
        <v>0</v>
      </c>
      <c r="K100" s="104" t="s">
        <v>19</v>
      </c>
      <c r="L100" s="27"/>
      <c r="M100" s="109" t="s">
        <v>19</v>
      </c>
      <c r="N100" s="110" t="s">
        <v>40</v>
      </c>
      <c r="P100" s="111">
        <f>O100*H100</f>
        <v>0</v>
      </c>
      <c r="Q100" s="111">
        <v>0</v>
      </c>
      <c r="R100" s="111">
        <f>Q100*H100</f>
        <v>0</v>
      </c>
      <c r="S100" s="111">
        <v>0</v>
      </c>
      <c r="T100" s="112">
        <f>S100*H100</f>
        <v>0</v>
      </c>
      <c r="AR100" s="113" t="s">
        <v>123</v>
      </c>
      <c r="AT100" s="113" t="s">
        <v>118</v>
      </c>
      <c r="AU100" s="113" t="s">
        <v>77</v>
      </c>
      <c r="AY100" s="12" t="s">
        <v>124</v>
      </c>
      <c r="BE100" s="114">
        <f>IF(N100="základní",J100,0)</f>
        <v>0</v>
      </c>
      <c r="BF100" s="114">
        <f>IF(N100="snížená",J100,0)</f>
        <v>0</v>
      </c>
      <c r="BG100" s="114">
        <f>IF(N100="zákl. přenesená",J100,0)</f>
        <v>0</v>
      </c>
      <c r="BH100" s="114">
        <f>IF(N100="sníž. přenesená",J100,0)</f>
        <v>0</v>
      </c>
      <c r="BI100" s="114">
        <f>IF(N100="nulová",J100,0)</f>
        <v>0</v>
      </c>
      <c r="BJ100" s="12" t="s">
        <v>77</v>
      </c>
      <c r="BK100" s="114">
        <f>ROUND(I100*H100,2)</f>
        <v>0</v>
      </c>
      <c r="BL100" s="12" t="s">
        <v>123</v>
      </c>
      <c r="BM100" s="113" t="s">
        <v>185</v>
      </c>
    </row>
    <row r="101" spans="2:65" s="1" customFormat="1" ht="29.25" x14ac:dyDescent="0.2">
      <c r="B101" s="27"/>
      <c r="D101" s="115" t="s">
        <v>125</v>
      </c>
      <c r="F101" s="116" t="s">
        <v>800</v>
      </c>
      <c r="I101" s="117"/>
      <c r="L101" s="27"/>
      <c r="M101" s="118"/>
      <c r="T101" s="48"/>
      <c r="AT101" s="12" t="s">
        <v>125</v>
      </c>
      <c r="AU101" s="12" t="s">
        <v>77</v>
      </c>
    </row>
    <row r="102" spans="2:65" s="1" customFormat="1" ht="16.5" customHeight="1" x14ac:dyDescent="0.2">
      <c r="B102" s="27"/>
      <c r="C102" s="102" t="s">
        <v>167</v>
      </c>
      <c r="D102" s="102" t="s">
        <v>118</v>
      </c>
      <c r="E102" s="103" t="s">
        <v>505</v>
      </c>
      <c r="F102" s="104" t="s">
        <v>506</v>
      </c>
      <c r="G102" s="105" t="s">
        <v>199</v>
      </c>
      <c r="H102" s="106">
        <v>85.86</v>
      </c>
      <c r="I102" s="107"/>
      <c r="J102" s="108">
        <f>ROUND(I102*H102,2)</f>
        <v>0</v>
      </c>
      <c r="K102" s="104" t="s">
        <v>19</v>
      </c>
      <c r="L102" s="27"/>
      <c r="M102" s="109" t="s">
        <v>19</v>
      </c>
      <c r="N102" s="110" t="s">
        <v>40</v>
      </c>
      <c r="P102" s="111">
        <f>O102*H102</f>
        <v>0</v>
      </c>
      <c r="Q102" s="111">
        <v>0</v>
      </c>
      <c r="R102" s="111">
        <f>Q102*H102</f>
        <v>0</v>
      </c>
      <c r="S102" s="111">
        <v>0</v>
      </c>
      <c r="T102" s="112">
        <f>S102*H102</f>
        <v>0</v>
      </c>
      <c r="AR102" s="113" t="s">
        <v>123</v>
      </c>
      <c r="AT102" s="113" t="s">
        <v>118</v>
      </c>
      <c r="AU102" s="113" t="s">
        <v>77</v>
      </c>
      <c r="AY102" s="12" t="s">
        <v>124</v>
      </c>
      <c r="BE102" s="114">
        <f>IF(N102="základní",J102,0)</f>
        <v>0</v>
      </c>
      <c r="BF102" s="114">
        <f>IF(N102="snížená",J102,0)</f>
        <v>0</v>
      </c>
      <c r="BG102" s="114">
        <f>IF(N102="zákl. přenesená",J102,0)</f>
        <v>0</v>
      </c>
      <c r="BH102" s="114">
        <f>IF(N102="sníž. přenesená",J102,0)</f>
        <v>0</v>
      </c>
      <c r="BI102" s="114">
        <f>IF(N102="nulová",J102,0)</f>
        <v>0</v>
      </c>
      <c r="BJ102" s="12" t="s">
        <v>77</v>
      </c>
      <c r="BK102" s="114">
        <f>ROUND(I102*H102,2)</f>
        <v>0</v>
      </c>
      <c r="BL102" s="12" t="s">
        <v>123</v>
      </c>
      <c r="BM102" s="113" t="s">
        <v>190</v>
      </c>
    </row>
    <row r="103" spans="2:65" s="1" customFormat="1" ht="19.5" x14ac:dyDescent="0.2">
      <c r="B103" s="27"/>
      <c r="D103" s="115" t="s">
        <v>125</v>
      </c>
      <c r="F103" s="116" t="s">
        <v>801</v>
      </c>
      <c r="I103" s="117"/>
      <c r="L103" s="27"/>
      <c r="M103" s="118"/>
      <c r="T103" s="48"/>
      <c r="AT103" s="12" t="s">
        <v>125</v>
      </c>
      <c r="AU103" s="12" t="s">
        <v>77</v>
      </c>
    </row>
    <row r="104" spans="2:65" s="1" customFormat="1" ht="16.5" customHeight="1" x14ac:dyDescent="0.2">
      <c r="B104" s="27"/>
      <c r="C104" s="102" t="s">
        <v>192</v>
      </c>
      <c r="D104" s="102" t="s">
        <v>118</v>
      </c>
      <c r="E104" s="103" t="s">
        <v>737</v>
      </c>
      <c r="F104" s="104" t="s">
        <v>738</v>
      </c>
      <c r="G104" s="105" t="s">
        <v>222</v>
      </c>
      <c r="H104" s="106">
        <v>2.5000000000000001E-2</v>
      </c>
      <c r="I104" s="107"/>
      <c r="J104" s="108">
        <f>ROUND(I104*H104,2)</f>
        <v>0</v>
      </c>
      <c r="K104" s="104" t="s">
        <v>19</v>
      </c>
      <c r="L104" s="27"/>
      <c r="M104" s="109" t="s">
        <v>19</v>
      </c>
      <c r="N104" s="110" t="s">
        <v>40</v>
      </c>
      <c r="P104" s="111">
        <f>O104*H104</f>
        <v>0</v>
      </c>
      <c r="Q104" s="111">
        <v>0</v>
      </c>
      <c r="R104" s="111">
        <f>Q104*H104</f>
        <v>0</v>
      </c>
      <c r="S104" s="111">
        <v>0</v>
      </c>
      <c r="T104" s="112">
        <f>S104*H104</f>
        <v>0</v>
      </c>
      <c r="AR104" s="113" t="s">
        <v>123</v>
      </c>
      <c r="AT104" s="113" t="s">
        <v>118</v>
      </c>
      <c r="AU104" s="113" t="s">
        <v>77</v>
      </c>
      <c r="AY104" s="12" t="s">
        <v>124</v>
      </c>
      <c r="BE104" s="114">
        <f>IF(N104="základní",J104,0)</f>
        <v>0</v>
      </c>
      <c r="BF104" s="114">
        <f>IF(N104="snížená",J104,0)</f>
        <v>0</v>
      </c>
      <c r="BG104" s="114">
        <f>IF(N104="zákl. přenesená",J104,0)</f>
        <v>0</v>
      </c>
      <c r="BH104" s="114">
        <f>IF(N104="sníž. přenesená",J104,0)</f>
        <v>0</v>
      </c>
      <c r="BI104" s="114">
        <f>IF(N104="nulová",J104,0)</f>
        <v>0</v>
      </c>
      <c r="BJ104" s="12" t="s">
        <v>77</v>
      </c>
      <c r="BK104" s="114">
        <f>ROUND(I104*H104,2)</f>
        <v>0</v>
      </c>
      <c r="BL104" s="12" t="s">
        <v>123</v>
      </c>
      <c r="BM104" s="113" t="s">
        <v>195</v>
      </c>
    </row>
    <row r="105" spans="2:65" s="1" customFormat="1" ht="29.25" x14ac:dyDescent="0.2">
      <c r="B105" s="27"/>
      <c r="D105" s="115" t="s">
        <v>125</v>
      </c>
      <c r="F105" s="116" t="s">
        <v>740</v>
      </c>
      <c r="I105" s="117"/>
      <c r="L105" s="27"/>
      <c r="M105" s="118"/>
      <c r="T105" s="48"/>
      <c r="AT105" s="12" t="s">
        <v>125</v>
      </c>
      <c r="AU105" s="12" t="s">
        <v>77</v>
      </c>
    </row>
    <row r="106" spans="2:65" s="1" customFormat="1" ht="16.5" customHeight="1" x14ac:dyDescent="0.2">
      <c r="B106" s="27"/>
      <c r="C106" s="102" t="s">
        <v>171</v>
      </c>
      <c r="D106" s="102" t="s">
        <v>118</v>
      </c>
      <c r="E106" s="103" t="s">
        <v>741</v>
      </c>
      <c r="F106" s="104" t="s">
        <v>742</v>
      </c>
      <c r="G106" s="105" t="s">
        <v>121</v>
      </c>
      <c r="H106" s="106">
        <v>4</v>
      </c>
      <c r="I106" s="107"/>
      <c r="J106" s="108">
        <f>ROUND(I106*H106,2)</f>
        <v>0</v>
      </c>
      <c r="K106" s="104" t="s">
        <v>19</v>
      </c>
      <c r="L106" s="27"/>
      <c r="M106" s="109" t="s">
        <v>19</v>
      </c>
      <c r="N106" s="110" t="s">
        <v>40</v>
      </c>
      <c r="P106" s="111">
        <f>O106*H106</f>
        <v>0</v>
      </c>
      <c r="Q106" s="111">
        <v>0</v>
      </c>
      <c r="R106" s="111">
        <f>Q106*H106</f>
        <v>0</v>
      </c>
      <c r="S106" s="111">
        <v>0</v>
      </c>
      <c r="T106" s="112">
        <f>S106*H106</f>
        <v>0</v>
      </c>
      <c r="AR106" s="113" t="s">
        <v>123</v>
      </c>
      <c r="AT106" s="113" t="s">
        <v>118</v>
      </c>
      <c r="AU106" s="113" t="s">
        <v>77</v>
      </c>
      <c r="AY106" s="12" t="s">
        <v>124</v>
      </c>
      <c r="BE106" s="114">
        <f>IF(N106="základní",J106,0)</f>
        <v>0</v>
      </c>
      <c r="BF106" s="114">
        <f>IF(N106="snížená",J106,0)</f>
        <v>0</v>
      </c>
      <c r="BG106" s="114">
        <f>IF(N106="zákl. přenesená",J106,0)</f>
        <v>0</v>
      </c>
      <c r="BH106" s="114">
        <f>IF(N106="sníž. přenesená",J106,0)</f>
        <v>0</v>
      </c>
      <c r="BI106" s="114">
        <f>IF(N106="nulová",J106,0)</f>
        <v>0</v>
      </c>
      <c r="BJ106" s="12" t="s">
        <v>77</v>
      </c>
      <c r="BK106" s="114">
        <f>ROUND(I106*H106,2)</f>
        <v>0</v>
      </c>
      <c r="BL106" s="12" t="s">
        <v>123</v>
      </c>
      <c r="BM106" s="113" t="s">
        <v>200</v>
      </c>
    </row>
    <row r="107" spans="2:65" s="1" customFormat="1" ht="19.5" x14ac:dyDescent="0.2">
      <c r="B107" s="27"/>
      <c r="D107" s="115" t="s">
        <v>125</v>
      </c>
      <c r="F107" s="116" t="s">
        <v>744</v>
      </c>
      <c r="I107" s="117"/>
      <c r="L107" s="27"/>
      <c r="M107" s="118"/>
      <c r="T107" s="48"/>
      <c r="AT107" s="12" t="s">
        <v>125</v>
      </c>
      <c r="AU107" s="12" t="s">
        <v>77</v>
      </c>
    </row>
    <row r="108" spans="2:65" s="1" customFormat="1" ht="16.5" customHeight="1" x14ac:dyDescent="0.2">
      <c r="B108" s="27"/>
      <c r="C108" s="102" t="s">
        <v>202</v>
      </c>
      <c r="D108" s="102" t="s">
        <v>118</v>
      </c>
      <c r="E108" s="103" t="s">
        <v>387</v>
      </c>
      <c r="F108" s="104" t="s">
        <v>388</v>
      </c>
      <c r="G108" s="105" t="s">
        <v>121</v>
      </c>
      <c r="H108" s="106">
        <v>2</v>
      </c>
      <c r="I108" s="107"/>
      <c r="J108" s="108">
        <f>ROUND(I108*H108,2)</f>
        <v>0</v>
      </c>
      <c r="K108" s="104" t="s">
        <v>19</v>
      </c>
      <c r="L108" s="27"/>
      <c r="M108" s="109" t="s">
        <v>19</v>
      </c>
      <c r="N108" s="110" t="s">
        <v>40</v>
      </c>
      <c r="P108" s="111">
        <f>O108*H108</f>
        <v>0</v>
      </c>
      <c r="Q108" s="111">
        <v>0</v>
      </c>
      <c r="R108" s="111">
        <f>Q108*H108</f>
        <v>0</v>
      </c>
      <c r="S108" s="111">
        <v>0</v>
      </c>
      <c r="T108" s="112">
        <f>S108*H108</f>
        <v>0</v>
      </c>
      <c r="AR108" s="113" t="s">
        <v>123</v>
      </c>
      <c r="AT108" s="113" t="s">
        <v>118</v>
      </c>
      <c r="AU108" s="113" t="s">
        <v>77</v>
      </c>
      <c r="AY108" s="12" t="s">
        <v>124</v>
      </c>
      <c r="BE108" s="114">
        <f>IF(N108="základní",J108,0)</f>
        <v>0</v>
      </c>
      <c r="BF108" s="114">
        <f>IF(N108="snížená",J108,0)</f>
        <v>0</v>
      </c>
      <c r="BG108" s="114">
        <f>IF(N108="zákl. přenesená",J108,0)</f>
        <v>0</v>
      </c>
      <c r="BH108" s="114">
        <f>IF(N108="sníž. přenesená",J108,0)</f>
        <v>0</v>
      </c>
      <c r="BI108" s="114">
        <f>IF(N108="nulová",J108,0)</f>
        <v>0</v>
      </c>
      <c r="BJ108" s="12" t="s">
        <v>77</v>
      </c>
      <c r="BK108" s="114">
        <f>ROUND(I108*H108,2)</f>
        <v>0</v>
      </c>
      <c r="BL108" s="12" t="s">
        <v>123</v>
      </c>
      <c r="BM108" s="113" t="s">
        <v>205</v>
      </c>
    </row>
    <row r="109" spans="2:65" s="1" customFormat="1" ht="19.5" x14ac:dyDescent="0.2">
      <c r="B109" s="27"/>
      <c r="D109" s="115" t="s">
        <v>125</v>
      </c>
      <c r="F109" s="116" t="s">
        <v>747</v>
      </c>
      <c r="I109" s="117"/>
      <c r="L109" s="27"/>
      <c r="M109" s="118"/>
      <c r="T109" s="48"/>
      <c r="AT109" s="12" t="s">
        <v>125</v>
      </c>
      <c r="AU109" s="12" t="s">
        <v>77</v>
      </c>
    </row>
    <row r="110" spans="2:65" s="1" customFormat="1" ht="16.5" customHeight="1" x14ac:dyDescent="0.2">
      <c r="B110" s="27"/>
      <c r="C110" s="102" t="s">
        <v>176</v>
      </c>
      <c r="D110" s="102" t="s">
        <v>118</v>
      </c>
      <c r="E110" s="103" t="s">
        <v>314</v>
      </c>
      <c r="F110" s="104" t="s">
        <v>315</v>
      </c>
      <c r="G110" s="105" t="s">
        <v>189</v>
      </c>
      <c r="H110" s="106">
        <v>300</v>
      </c>
      <c r="I110" s="107"/>
      <c r="J110" s="108">
        <f>ROUND(I110*H110,2)</f>
        <v>0</v>
      </c>
      <c r="K110" s="104" t="s">
        <v>19</v>
      </c>
      <c r="L110" s="27"/>
      <c r="M110" s="109" t="s">
        <v>19</v>
      </c>
      <c r="N110" s="110" t="s">
        <v>40</v>
      </c>
      <c r="P110" s="111">
        <f>O110*H110</f>
        <v>0</v>
      </c>
      <c r="Q110" s="111">
        <v>0</v>
      </c>
      <c r="R110" s="111">
        <f>Q110*H110</f>
        <v>0</v>
      </c>
      <c r="S110" s="111">
        <v>0</v>
      </c>
      <c r="T110" s="112">
        <f>S110*H110</f>
        <v>0</v>
      </c>
      <c r="AR110" s="113" t="s">
        <v>123</v>
      </c>
      <c r="AT110" s="113" t="s">
        <v>118</v>
      </c>
      <c r="AU110" s="113" t="s">
        <v>77</v>
      </c>
      <c r="AY110" s="12" t="s">
        <v>124</v>
      </c>
      <c r="BE110" s="114">
        <f>IF(N110="základní",J110,0)</f>
        <v>0</v>
      </c>
      <c r="BF110" s="114">
        <f>IF(N110="snížená",J110,0)</f>
        <v>0</v>
      </c>
      <c r="BG110" s="114">
        <f>IF(N110="zákl. přenesená",J110,0)</f>
        <v>0</v>
      </c>
      <c r="BH110" s="114">
        <f>IF(N110="sníž. přenesená",J110,0)</f>
        <v>0</v>
      </c>
      <c r="BI110" s="114">
        <f>IF(N110="nulová",J110,0)</f>
        <v>0</v>
      </c>
      <c r="BJ110" s="12" t="s">
        <v>77</v>
      </c>
      <c r="BK110" s="114">
        <f>ROUND(I110*H110,2)</f>
        <v>0</v>
      </c>
      <c r="BL110" s="12" t="s">
        <v>123</v>
      </c>
      <c r="BM110" s="113" t="s">
        <v>209</v>
      </c>
    </row>
    <row r="111" spans="2:65" s="1" customFormat="1" ht="19.5" x14ac:dyDescent="0.2">
      <c r="B111" s="27"/>
      <c r="D111" s="115" t="s">
        <v>125</v>
      </c>
      <c r="F111" s="116" t="s">
        <v>802</v>
      </c>
      <c r="I111" s="117"/>
      <c r="L111" s="27"/>
      <c r="M111" s="118"/>
      <c r="T111" s="48"/>
      <c r="AT111" s="12" t="s">
        <v>125</v>
      </c>
      <c r="AU111" s="12" t="s">
        <v>77</v>
      </c>
    </row>
    <row r="112" spans="2:65" s="1" customFormat="1" ht="16.5" customHeight="1" x14ac:dyDescent="0.2">
      <c r="B112" s="27"/>
      <c r="C112" s="102" t="s">
        <v>8</v>
      </c>
      <c r="D112" s="102" t="s">
        <v>118</v>
      </c>
      <c r="E112" s="103" t="s">
        <v>319</v>
      </c>
      <c r="F112" s="104" t="s">
        <v>320</v>
      </c>
      <c r="G112" s="105" t="s">
        <v>189</v>
      </c>
      <c r="H112" s="106">
        <v>300</v>
      </c>
      <c r="I112" s="107"/>
      <c r="J112" s="108">
        <f>ROUND(I112*H112,2)</f>
        <v>0</v>
      </c>
      <c r="K112" s="104" t="s">
        <v>19</v>
      </c>
      <c r="L112" s="27"/>
      <c r="M112" s="109" t="s">
        <v>19</v>
      </c>
      <c r="N112" s="110" t="s">
        <v>40</v>
      </c>
      <c r="P112" s="111">
        <f>O112*H112</f>
        <v>0</v>
      </c>
      <c r="Q112" s="111">
        <v>0</v>
      </c>
      <c r="R112" s="111">
        <f>Q112*H112</f>
        <v>0</v>
      </c>
      <c r="S112" s="111">
        <v>0</v>
      </c>
      <c r="T112" s="112">
        <f>S112*H112</f>
        <v>0</v>
      </c>
      <c r="AR112" s="113" t="s">
        <v>123</v>
      </c>
      <c r="AT112" s="113" t="s">
        <v>118</v>
      </c>
      <c r="AU112" s="113" t="s">
        <v>77</v>
      </c>
      <c r="AY112" s="12" t="s">
        <v>124</v>
      </c>
      <c r="BE112" s="114">
        <f>IF(N112="základní",J112,0)</f>
        <v>0</v>
      </c>
      <c r="BF112" s="114">
        <f>IF(N112="snížená",J112,0)</f>
        <v>0</v>
      </c>
      <c r="BG112" s="114">
        <f>IF(N112="zákl. přenesená",J112,0)</f>
        <v>0</v>
      </c>
      <c r="BH112" s="114">
        <f>IF(N112="sníž. přenesená",J112,0)</f>
        <v>0</v>
      </c>
      <c r="BI112" s="114">
        <f>IF(N112="nulová",J112,0)</f>
        <v>0</v>
      </c>
      <c r="BJ112" s="12" t="s">
        <v>77</v>
      </c>
      <c r="BK112" s="114">
        <f>ROUND(I112*H112,2)</f>
        <v>0</v>
      </c>
      <c r="BL112" s="12" t="s">
        <v>123</v>
      </c>
      <c r="BM112" s="113" t="s">
        <v>213</v>
      </c>
    </row>
    <row r="113" spans="2:65" s="1" customFormat="1" ht="19.5" x14ac:dyDescent="0.2">
      <c r="B113" s="27"/>
      <c r="D113" s="115" t="s">
        <v>125</v>
      </c>
      <c r="F113" s="116" t="s">
        <v>802</v>
      </c>
      <c r="I113" s="117"/>
      <c r="L113" s="27"/>
      <c r="M113" s="118"/>
      <c r="T113" s="48"/>
      <c r="AT113" s="12" t="s">
        <v>125</v>
      </c>
      <c r="AU113" s="12" t="s">
        <v>77</v>
      </c>
    </row>
    <row r="114" spans="2:65" s="1" customFormat="1" ht="16.5" customHeight="1" x14ac:dyDescent="0.2">
      <c r="B114" s="27"/>
      <c r="C114" s="136" t="s">
        <v>180</v>
      </c>
      <c r="D114" s="136" t="s">
        <v>159</v>
      </c>
      <c r="E114" s="137" t="s">
        <v>258</v>
      </c>
      <c r="F114" s="138" t="s">
        <v>259</v>
      </c>
      <c r="G114" s="139" t="s">
        <v>199</v>
      </c>
      <c r="H114" s="140">
        <v>95.4</v>
      </c>
      <c r="I114" s="141"/>
      <c r="J114" s="142">
        <f>ROUND(I114*H114,2)</f>
        <v>0</v>
      </c>
      <c r="K114" s="138" t="s">
        <v>19</v>
      </c>
      <c r="L114" s="143"/>
      <c r="M114" s="144" t="s">
        <v>19</v>
      </c>
      <c r="N114" s="145" t="s">
        <v>40</v>
      </c>
      <c r="P114" s="111">
        <f>O114*H114</f>
        <v>0</v>
      </c>
      <c r="Q114" s="111">
        <v>0</v>
      </c>
      <c r="R114" s="111">
        <f>Q114*H114</f>
        <v>0</v>
      </c>
      <c r="S114" s="111">
        <v>0</v>
      </c>
      <c r="T114" s="112">
        <f>S114*H114</f>
        <v>0</v>
      </c>
      <c r="AR114" s="113" t="s">
        <v>162</v>
      </c>
      <c r="AT114" s="113" t="s">
        <v>159</v>
      </c>
      <c r="AU114" s="113" t="s">
        <v>77</v>
      </c>
      <c r="AY114" s="12" t="s">
        <v>124</v>
      </c>
      <c r="BE114" s="114">
        <f>IF(N114="základní",J114,0)</f>
        <v>0</v>
      </c>
      <c r="BF114" s="114">
        <f>IF(N114="snížená",J114,0)</f>
        <v>0</v>
      </c>
      <c r="BG114" s="114">
        <f>IF(N114="zákl. přenesená",J114,0)</f>
        <v>0</v>
      </c>
      <c r="BH114" s="114">
        <f>IF(N114="sníž. přenesená",J114,0)</f>
        <v>0</v>
      </c>
      <c r="BI114" s="114">
        <f>IF(N114="nulová",J114,0)</f>
        <v>0</v>
      </c>
      <c r="BJ114" s="12" t="s">
        <v>77</v>
      </c>
      <c r="BK114" s="114">
        <f>ROUND(I114*H114,2)</f>
        <v>0</v>
      </c>
      <c r="BL114" s="12" t="s">
        <v>123</v>
      </c>
      <c r="BM114" s="113" t="s">
        <v>217</v>
      </c>
    </row>
    <row r="115" spans="2:65" s="1" customFormat="1" ht="19.5" x14ac:dyDescent="0.2">
      <c r="B115" s="27"/>
      <c r="D115" s="115" t="s">
        <v>125</v>
      </c>
      <c r="F115" s="116" t="s">
        <v>753</v>
      </c>
      <c r="I115" s="117"/>
      <c r="L115" s="27"/>
      <c r="M115" s="118"/>
      <c r="T115" s="48"/>
      <c r="AT115" s="12" t="s">
        <v>125</v>
      </c>
      <c r="AU115" s="12" t="s">
        <v>77</v>
      </c>
    </row>
    <row r="116" spans="2:65" s="1" customFormat="1" ht="24.2" customHeight="1" x14ac:dyDescent="0.2">
      <c r="B116" s="27"/>
      <c r="C116" s="102" t="s">
        <v>219</v>
      </c>
      <c r="D116" s="102" t="s">
        <v>118</v>
      </c>
      <c r="E116" s="103" t="s">
        <v>243</v>
      </c>
      <c r="F116" s="104" t="s">
        <v>244</v>
      </c>
      <c r="G116" s="105" t="s">
        <v>199</v>
      </c>
      <c r="H116" s="106">
        <v>95.4</v>
      </c>
      <c r="I116" s="107"/>
      <c r="J116" s="108">
        <f>ROUND(I116*H116,2)</f>
        <v>0</v>
      </c>
      <c r="K116" s="104" t="s">
        <v>19</v>
      </c>
      <c r="L116" s="27"/>
      <c r="M116" s="109" t="s">
        <v>19</v>
      </c>
      <c r="N116" s="110" t="s">
        <v>40</v>
      </c>
      <c r="P116" s="111">
        <f>O116*H116</f>
        <v>0</v>
      </c>
      <c r="Q116" s="111">
        <v>0</v>
      </c>
      <c r="R116" s="111">
        <f>Q116*H116</f>
        <v>0</v>
      </c>
      <c r="S116" s="111">
        <v>0</v>
      </c>
      <c r="T116" s="112">
        <f>S116*H116</f>
        <v>0</v>
      </c>
      <c r="AR116" s="113" t="s">
        <v>123</v>
      </c>
      <c r="AT116" s="113" t="s">
        <v>118</v>
      </c>
      <c r="AU116" s="113" t="s">
        <v>77</v>
      </c>
      <c r="AY116" s="12" t="s">
        <v>124</v>
      </c>
      <c r="BE116" s="114">
        <f>IF(N116="základní",J116,0)</f>
        <v>0</v>
      </c>
      <c r="BF116" s="114">
        <f>IF(N116="snížená",J116,0)</f>
        <v>0</v>
      </c>
      <c r="BG116" s="114">
        <f>IF(N116="zákl. přenesená",J116,0)</f>
        <v>0</v>
      </c>
      <c r="BH116" s="114">
        <f>IF(N116="sníž. přenesená",J116,0)</f>
        <v>0</v>
      </c>
      <c r="BI116" s="114">
        <f>IF(N116="nulová",J116,0)</f>
        <v>0</v>
      </c>
      <c r="BJ116" s="12" t="s">
        <v>77</v>
      </c>
      <c r="BK116" s="114">
        <f>ROUND(I116*H116,2)</f>
        <v>0</v>
      </c>
      <c r="BL116" s="12" t="s">
        <v>123</v>
      </c>
      <c r="BM116" s="113" t="s">
        <v>223</v>
      </c>
    </row>
    <row r="117" spans="2:65" s="1" customFormat="1" ht="19.5" x14ac:dyDescent="0.2">
      <c r="B117" s="27"/>
      <c r="D117" s="115" t="s">
        <v>125</v>
      </c>
      <c r="F117" s="116" t="s">
        <v>756</v>
      </c>
      <c r="I117" s="117"/>
      <c r="L117" s="27"/>
      <c r="M117" s="118"/>
      <c r="T117" s="48"/>
      <c r="AT117" s="12" t="s">
        <v>125</v>
      </c>
      <c r="AU117" s="12" t="s">
        <v>77</v>
      </c>
    </row>
    <row r="118" spans="2:65" s="1" customFormat="1" ht="16.5" customHeight="1" x14ac:dyDescent="0.2">
      <c r="B118" s="27"/>
      <c r="C118" s="102" t="s">
        <v>185</v>
      </c>
      <c r="D118" s="102" t="s">
        <v>118</v>
      </c>
      <c r="E118" s="103" t="s">
        <v>511</v>
      </c>
      <c r="F118" s="104" t="s">
        <v>512</v>
      </c>
      <c r="G118" s="105" t="s">
        <v>189</v>
      </c>
      <c r="H118" s="106">
        <v>12</v>
      </c>
      <c r="I118" s="107"/>
      <c r="J118" s="108">
        <f>ROUND(I118*H118,2)</f>
        <v>0</v>
      </c>
      <c r="K118" s="104" t="s">
        <v>19</v>
      </c>
      <c r="L118" s="27"/>
      <c r="M118" s="109" t="s">
        <v>19</v>
      </c>
      <c r="N118" s="110" t="s">
        <v>40</v>
      </c>
      <c r="P118" s="111">
        <f>O118*H118</f>
        <v>0</v>
      </c>
      <c r="Q118" s="111">
        <v>0</v>
      </c>
      <c r="R118" s="111">
        <f>Q118*H118</f>
        <v>0</v>
      </c>
      <c r="S118" s="111">
        <v>0</v>
      </c>
      <c r="T118" s="112">
        <f>S118*H118</f>
        <v>0</v>
      </c>
      <c r="AR118" s="113" t="s">
        <v>123</v>
      </c>
      <c r="AT118" s="113" t="s">
        <v>118</v>
      </c>
      <c r="AU118" s="113" t="s">
        <v>77</v>
      </c>
      <c r="AY118" s="12" t="s">
        <v>124</v>
      </c>
      <c r="BE118" s="114">
        <f>IF(N118="základní",J118,0)</f>
        <v>0</v>
      </c>
      <c r="BF118" s="114">
        <f>IF(N118="snížená",J118,0)</f>
        <v>0</v>
      </c>
      <c r="BG118" s="114">
        <f>IF(N118="zákl. přenesená",J118,0)</f>
        <v>0</v>
      </c>
      <c r="BH118" s="114">
        <f>IF(N118="sníž. přenesená",J118,0)</f>
        <v>0</v>
      </c>
      <c r="BI118" s="114">
        <f>IF(N118="nulová",J118,0)</f>
        <v>0</v>
      </c>
      <c r="BJ118" s="12" t="s">
        <v>77</v>
      </c>
      <c r="BK118" s="114">
        <f>ROUND(I118*H118,2)</f>
        <v>0</v>
      </c>
      <c r="BL118" s="12" t="s">
        <v>123</v>
      </c>
      <c r="BM118" s="113" t="s">
        <v>228</v>
      </c>
    </row>
    <row r="119" spans="2:65" s="1" customFormat="1" ht="19.5" x14ac:dyDescent="0.2">
      <c r="B119" s="27"/>
      <c r="D119" s="115" t="s">
        <v>125</v>
      </c>
      <c r="F119" s="116" t="s">
        <v>803</v>
      </c>
      <c r="I119" s="117"/>
      <c r="L119" s="27"/>
      <c r="M119" s="118"/>
      <c r="T119" s="48"/>
      <c r="AT119" s="12" t="s">
        <v>125</v>
      </c>
      <c r="AU119" s="12" t="s">
        <v>77</v>
      </c>
    </row>
    <row r="120" spans="2:65" s="1" customFormat="1" ht="16.5" customHeight="1" x14ac:dyDescent="0.2">
      <c r="B120" s="27"/>
      <c r="C120" s="102" t="s">
        <v>230</v>
      </c>
      <c r="D120" s="102" t="s">
        <v>118</v>
      </c>
      <c r="E120" s="103" t="s">
        <v>516</v>
      </c>
      <c r="F120" s="104" t="s">
        <v>517</v>
      </c>
      <c r="G120" s="105" t="s">
        <v>121</v>
      </c>
      <c r="H120" s="106">
        <v>2</v>
      </c>
      <c r="I120" s="107"/>
      <c r="J120" s="108">
        <f>ROUND(I120*H120,2)</f>
        <v>0</v>
      </c>
      <c r="K120" s="104" t="s">
        <v>19</v>
      </c>
      <c r="L120" s="27"/>
      <c r="M120" s="109" t="s">
        <v>19</v>
      </c>
      <c r="N120" s="110" t="s">
        <v>40</v>
      </c>
      <c r="P120" s="111">
        <f>O120*H120</f>
        <v>0</v>
      </c>
      <c r="Q120" s="111">
        <v>0</v>
      </c>
      <c r="R120" s="111">
        <f>Q120*H120</f>
        <v>0</v>
      </c>
      <c r="S120" s="111">
        <v>0</v>
      </c>
      <c r="T120" s="112">
        <f>S120*H120</f>
        <v>0</v>
      </c>
      <c r="AR120" s="113" t="s">
        <v>123</v>
      </c>
      <c r="AT120" s="113" t="s">
        <v>118</v>
      </c>
      <c r="AU120" s="113" t="s">
        <v>77</v>
      </c>
      <c r="AY120" s="12" t="s">
        <v>124</v>
      </c>
      <c r="BE120" s="114">
        <f>IF(N120="základní",J120,0)</f>
        <v>0</v>
      </c>
      <c r="BF120" s="114">
        <f>IF(N120="snížená",J120,0)</f>
        <v>0</v>
      </c>
      <c r="BG120" s="114">
        <f>IF(N120="zákl. přenesená",J120,0)</f>
        <v>0</v>
      </c>
      <c r="BH120" s="114">
        <f>IF(N120="sníž. přenesená",J120,0)</f>
        <v>0</v>
      </c>
      <c r="BI120" s="114">
        <f>IF(N120="nulová",J120,0)</f>
        <v>0</v>
      </c>
      <c r="BJ120" s="12" t="s">
        <v>77</v>
      </c>
      <c r="BK120" s="114">
        <f>ROUND(I120*H120,2)</f>
        <v>0</v>
      </c>
      <c r="BL120" s="12" t="s">
        <v>123</v>
      </c>
      <c r="BM120" s="113" t="s">
        <v>233</v>
      </c>
    </row>
    <row r="121" spans="2:65" s="1" customFormat="1" ht="19.5" x14ac:dyDescent="0.2">
      <c r="B121" s="27"/>
      <c r="D121" s="115" t="s">
        <v>125</v>
      </c>
      <c r="F121" s="116" t="s">
        <v>501</v>
      </c>
      <c r="I121" s="117"/>
      <c r="L121" s="27"/>
      <c r="M121" s="118"/>
      <c r="T121" s="48"/>
      <c r="AT121" s="12" t="s">
        <v>125</v>
      </c>
      <c r="AU121" s="12" t="s">
        <v>77</v>
      </c>
    </row>
    <row r="122" spans="2:65" s="1" customFormat="1" ht="16.5" customHeight="1" x14ac:dyDescent="0.2">
      <c r="B122" s="27"/>
      <c r="C122" s="136" t="s">
        <v>190</v>
      </c>
      <c r="D122" s="136" t="s">
        <v>159</v>
      </c>
      <c r="E122" s="137" t="s">
        <v>519</v>
      </c>
      <c r="F122" s="138" t="s">
        <v>520</v>
      </c>
      <c r="G122" s="139" t="s">
        <v>121</v>
      </c>
      <c r="H122" s="140">
        <v>44</v>
      </c>
      <c r="I122" s="141"/>
      <c r="J122" s="142">
        <f>ROUND(I122*H122,2)</f>
        <v>0</v>
      </c>
      <c r="K122" s="138" t="s">
        <v>19</v>
      </c>
      <c r="L122" s="143"/>
      <c r="M122" s="144" t="s">
        <v>19</v>
      </c>
      <c r="N122" s="145" t="s">
        <v>40</v>
      </c>
      <c r="P122" s="111">
        <f>O122*H122</f>
        <v>0</v>
      </c>
      <c r="Q122" s="111">
        <v>0</v>
      </c>
      <c r="R122" s="111">
        <f>Q122*H122</f>
        <v>0</v>
      </c>
      <c r="S122" s="111">
        <v>0</v>
      </c>
      <c r="T122" s="112">
        <f>S122*H122</f>
        <v>0</v>
      </c>
      <c r="AR122" s="113" t="s">
        <v>162</v>
      </c>
      <c r="AT122" s="113" t="s">
        <v>159</v>
      </c>
      <c r="AU122" s="113" t="s">
        <v>77</v>
      </c>
      <c r="AY122" s="12" t="s">
        <v>124</v>
      </c>
      <c r="BE122" s="114">
        <f>IF(N122="základní",J122,0)</f>
        <v>0</v>
      </c>
      <c r="BF122" s="114">
        <f>IF(N122="snížená",J122,0)</f>
        <v>0</v>
      </c>
      <c r="BG122" s="114">
        <f>IF(N122="zákl. přenesená",J122,0)</f>
        <v>0</v>
      </c>
      <c r="BH122" s="114">
        <f>IF(N122="sníž. přenesená",J122,0)</f>
        <v>0</v>
      </c>
      <c r="BI122" s="114">
        <f>IF(N122="nulová",J122,0)</f>
        <v>0</v>
      </c>
      <c r="BJ122" s="12" t="s">
        <v>77</v>
      </c>
      <c r="BK122" s="114">
        <f>ROUND(I122*H122,2)</f>
        <v>0</v>
      </c>
      <c r="BL122" s="12" t="s">
        <v>123</v>
      </c>
      <c r="BM122" s="113" t="s">
        <v>237</v>
      </c>
    </row>
    <row r="123" spans="2:65" s="1" customFormat="1" ht="19.5" x14ac:dyDescent="0.2">
      <c r="B123" s="27"/>
      <c r="D123" s="115" t="s">
        <v>125</v>
      </c>
      <c r="F123" s="116" t="s">
        <v>804</v>
      </c>
      <c r="I123" s="117"/>
      <c r="L123" s="27"/>
      <c r="M123" s="118"/>
      <c r="T123" s="48"/>
      <c r="AT123" s="12" t="s">
        <v>125</v>
      </c>
      <c r="AU123" s="12" t="s">
        <v>77</v>
      </c>
    </row>
    <row r="124" spans="2:65" s="1" customFormat="1" ht="16.5" customHeight="1" x14ac:dyDescent="0.2">
      <c r="B124" s="27"/>
      <c r="C124" s="136" t="s">
        <v>7</v>
      </c>
      <c r="D124" s="136" t="s">
        <v>159</v>
      </c>
      <c r="E124" s="137" t="s">
        <v>131</v>
      </c>
      <c r="F124" s="138" t="s">
        <v>568</v>
      </c>
      <c r="G124" s="139" t="s">
        <v>199</v>
      </c>
      <c r="H124" s="140">
        <v>0.20399999999999999</v>
      </c>
      <c r="I124" s="141"/>
      <c r="J124" s="142">
        <f>ROUND(I124*H124,2)</f>
        <v>0</v>
      </c>
      <c r="K124" s="138" t="s">
        <v>19</v>
      </c>
      <c r="L124" s="143"/>
      <c r="M124" s="144" t="s">
        <v>19</v>
      </c>
      <c r="N124" s="145" t="s">
        <v>40</v>
      </c>
      <c r="P124" s="111">
        <f>O124*H124</f>
        <v>0</v>
      </c>
      <c r="Q124" s="111">
        <v>0</v>
      </c>
      <c r="R124" s="111">
        <f>Q124*H124</f>
        <v>0</v>
      </c>
      <c r="S124" s="111">
        <v>0</v>
      </c>
      <c r="T124" s="112">
        <f>S124*H124</f>
        <v>0</v>
      </c>
      <c r="AR124" s="113" t="s">
        <v>162</v>
      </c>
      <c r="AT124" s="113" t="s">
        <v>159</v>
      </c>
      <c r="AU124" s="113" t="s">
        <v>77</v>
      </c>
      <c r="AY124" s="12" t="s">
        <v>124</v>
      </c>
      <c r="BE124" s="114">
        <f>IF(N124="základní",J124,0)</f>
        <v>0</v>
      </c>
      <c r="BF124" s="114">
        <f>IF(N124="snížená",J124,0)</f>
        <v>0</v>
      </c>
      <c r="BG124" s="114">
        <f>IF(N124="zákl. přenesená",J124,0)</f>
        <v>0</v>
      </c>
      <c r="BH124" s="114">
        <f>IF(N124="sníž. přenesená",J124,0)</f>
        <v>0</v>
      </c>
      <c r="BI124" s="114">
        <f>IF(N124="nulová",J124,0)</f>
        <v>0</v>
      </c>
      <c r="BJ124" s="12" t="s">
        <v>77</v>
      </c>
      <c r="BK124" s="114">
        <f>ROUND(I124*H124,2)</f>
        <v>0</v>
      </c>
      <c r="BL124" s="12" t="s">
        <v>123</v>
      </c>
      <c r="BM124" s="113" t="s">
        <v>241</v>
      </c>
    </row>
    <row r="125" spans="2:65" s="1" customFormat="1" ht="19.5" x14ac:dyDescent="0.2">
      <c r="B125" s="27"/>
      <c r="D125" s="115" t="s">
        <v>125</v>
      </c>
      <c r="F125" s="116" t="s">
        <v>805</v>
      </c>
      <c r="I125" s="117"/>
      <c r="L125" s="27"/>
      <c r="M125" s="118"/>
      <c r="T125" s="48"/>
      <c r="AT125" s="12" t="s">
        <v>125</v>
      </c>
      <c r="AU125" s="12" t="s">
        <v>77</v>
      </c>
    </row>
    <row r="126" spans="2:65" s="1" customFormat="1" ht="16.5" customHeight="1" x14ac:dyDescent="0.2">
      <c r="B126" s="27"/>
      <c r="C126" s="136" t="s">
        <v>195</v>
      </c>
      <c r="D126" s="136" t="s">
        <v>159</v>
      </c>
      <c r="E126" s="137" t="s">
        <v>526</v>
      </c>
      <c r="F126" s="138" t="s">
        <v>527</v>
      </c>
      <c r="G126" s="139" t="s">
        <v>121</v>
      </c>
      <c r="H126" s="140">
        <v>2</v>
      </c>
      <c r="I126" s="141"/>
      <c r="J126" s="142">
        <f>ROUND(I126*H126,2)</f>
        <v>0</v>
      </c>
      <c r="K126" s="138" t="s">
        <v>19</v>
      </c>
      <c r="L126" s="143"/>
      <c r="M126" s="144" t="s">
        <v>19</v>
      </c>
      <c r="N126" s="145" t="s">
        <v>40</v>
      </c>
      <c r="P126" s="111">
        <f>O126*H126</f>
        <v>0</v>
      </c>
      <c r="Q126" s="111">
        <v>0</v>
      </c>
      <c r="R126" s="111">
        <f>Q126*H126</f>
        <v>0</v>
      </c>
      <c r="S126" s="111">
        <v>0</v>
      </c>
      <c r="T126" s="112">
        <f>S126*H126</f>
        <v>0</v>
      </c>
      <c r="AR126" s="113" t="s">
        <v>162</v>
      </c>
      <c r="AT126" s="113" t="s">
        <v>159</v>
      </c>
      <c r="AU126" s="113" t="s">
        <v>77</v>
      </c>
      <c r="AY126" s="12" t="s">
        <v>124</v>
      </c>
      <c r="BE126" s="114">
        <f>IF(N126="základní",J126,0)</f>
        <v>0</v>
      </c>
      <c r="BF126" s="114">
        <f>IF(N126="snížená",J126,0)</f>
        <v>0</v>
      </c>
      <c r="BG126" s="114">
        <f>IF(N126="zákl. přenesená",J126,0)</f>
        <v>0</v>
      </c>
      <c r="BH126" s="114">
        <f>IF(N126="sníž. přenesená",J126,0)</f>
        <v>0</v>
      </c>
      <c r="BI126" s="114">
        <f>IF(N126="nulová",J126,0)</f>
        <v>0</v>
      </c>
      <c r="BJ126" s="12" t="s">
        <v>77</v>
      </c>
      <c r="BK126" s="114">
        <f>ROUND(I126*H126,2)</f>
        <v>0</v>
      </c>
      <c r="BL126" s="12" t="s">
        <v>123</v>
      </c>
      <c r="BM126" s="113" t="s">
        <v>245</v>
      </c>
    </row>
    <row r="127" spans="2:65" s="1" customFormat="1" ht="19.5" x14ac:dyDescent="0.2">
      <c r="B127" s="27"/>
      <c r="D127" s="115" t="s">
        <v>125</v>
      </c>
      <c r="F127" s="116" t="s">
        <v>501</v>
      </c>
      <c r="I127" s="117"/>
      <c r="L127" s="27"/>
      <c r="M127" s="118"/>
      <c r="T127" s="48"/>
      <c r="AT127" s="12" t="s">
        <v>125</v>
      </c>
      <c r="AU127" s="12" t="s">
        <v>77</v>
      </c>
    </row>
    <row r="128" spans="2:65" s="1" customFormat="1" ht="24.2" customHeight="1" x14ac:dyDescent="0.2">
      <c r="B128" s="27"/>
      <c r="C128" s="102" t="s">
        <v>247</v>
      </c>
      <c r="D128" s="102" t="s">
        <v>118</v>
      </c>
      <c r="E128" s="103" t="s">
        <v>530</v>
      </c>
      <c r="F128" s="104" t="s">
        <v>531</v>
      </c>
      <c r="G128" s="105" t="s">
        <v>121</v>
      </c>
      <c r="H128" s="106">
        <v>1</v>
      </c>
      <c r="I128" s="107"/>
      <c r="J128" s="108">
        <f>ROUND(I128*H128,2)</f>
        <v>0</v>
      </c>
      <c r="K128" s="104" t="s">
        <v>19</v>
      </c>
      <c r="L128" s="27"/>
      <c r="M128" s="109" t="s">
        <v>19</v>
      </c>
      <c r="N128" s="110" t="s">
        <v>40</v>
      </c>
      <c r="P128" s="111">
        <f>O128*H128</f>
        <v>0</v>
      </c>
      <c r="Q128" s="111">
        <v>0</v>
      </c>
      <c r="R128" s="111">
        <f>Q128*H128</f>
        <v>0</v>
      </c>
      <c r="S128" s="111">
        <v>0</v>
      </c>
      <c r="T128" s="112">
        <f>S128*H128</f>
        <v>0</v>
      </c>
      <c r="AR128" s="113" t="s">
        <v>123</v>
      </c>
      <c r="AT128" s="113" t="s">
        <v>118</v>
      </c>
      <c r="AU128" s="113" t="s">
        <v>77</v>
      </c>
      <c r="AY128" s="12" t="s">
        <v>124</v>
      </c>
      <c r="BE128" s="114">
        <f>IF(N128="základní",J128,0)</f>
        <v>0</v>
      </c>
      <c r="BF128" s="114">
        <f>IF(N128="snížená",J128,0)</f>
        <v>0</v>
      </c>
      <c r="BG128" s="114">
        <f>IF(N128="zákl. přenesená",J128,0)</f>
        <v>0</v>
      </c>
      <c r="BH128" s="114">
        <f>IF(N128="sníž. přenesená",J128,0)</f>
        <v>0</v>
      </c>
      <c r="BI128" s="114">
        <f>IF(N128="nulová",J128,0)</f>
        <v>0</v>
      </c>
      <c r="BJ128" s="12" t="s">
        <v>77</v>
      </c>
      <c r="BK128" s="114">
        <f>ROUND(I128*H128,2)</f>
        <v>0</v>
      </c>
      <c r="BL128" s="12" t="s">
        <v>123</v>
      </c>
      <c r="BM128" s="113" t="s">
        <v>250</v>
      </c>
    </row>
    <row r="129" spans="2:65" s="1" customFormat="1" ht="19.5" x14ac:dyDescent="0.2">
      <c r="B129" s="27"/>
      <c r="D129" s="115" t="s">
        <v>125</v>
      </c>
      <c r="F129" s="116" t="s">
        <v>533</v>
      </c>
      <c r="I129" s="117"/>
      <c r="L129" s="27"/>
      <c r="M129" s="118"/>
      <c r="T129" s="48"/>
      <c r="AT129" s="12" t="s">
        <v>125</v>
      </c>
      <c r="AU129" s="12" t="s">
        <v>77</v>
      </c>
    </row>
    <row r="130" spans="2:65" s="1" customFormat="1" ht="21.75" customHeight="1" x14ac:dyDescent="0.2">
      <c r="B130" s="27"/>
      <c r="C130" s="102" t="s">
        <v>200</v>
      </c>
      <c r="D130" s="102" t="s">
        <v>118</v>
      </c>
      <c r="E130" s="103" t="s">
        <v>612</v>
      </c>
      <c r="F130" s="104" t="s">
        <v>613</v>
      </c>
      <c r="G130" s="105" t="s">
        <v>227</v>
      </c>
      <c r="H130" s="106">
        <v>44</v>
      </c>
      <c r="I130" s="107"/>
      <c r="J130" s="108">
        <f>ROUND(I130*H130,2)</f>
        <v>0</v>
      </c>
      <c r="K130" s="104" t="s">
        <v>19</v>
      </c>
      <c r="L130" s="27"/>
      <c r="M130" s="109" t="s">
        <v>19</v>
      </c>
      <c r="N130" s="110" t="s">
        <v>40</v>
      </c>
      <c r="P130" s="111">
        <f>O130*H130</f>
        <v>0</v>
      </c>
      <c r="Q130" s="111">
        <v>0</v>
      </c>
      <c r="R130" s="111">
        <f>Q130*H130</f>
        <v>0</v>
      </c>
      <c r="S130" s="111">
        <v>0</v>
      </c>
      <c r="T130" s="112">
        <f>S130*H130</f>
        <v>0</v>
      </c>
      <c r="AR130" s="113" t="s">
        <v>123</v>
      </c>
      <c r="AT130" s="113" t="s">
        <v>118</v>
      </c>
      <c r="AU130" s="113" t="s">
        <v>77</v>
      </c>
      <c r="AY130" s="12" t="s">
        <v>124</v>
      </c>
      <c r="BE130" s="114">
        <f>IF(N130="základní",J130,0)</f>
        <v>0</v>
      </c>
      <c r="BF130" s="114">
        <f>IF(N130="snížená",J130,0)</f>
        <v>0</v>
      </c>
      <c r="BG130" s="114">
        <f>IF(N130="zákl. přenesená",J130,0)</f>
        <v>0</v>
      </c>
      <c r="BH130" s="114">
        <f>IF(N130="sníž. přenesená",J130,0)</f>
        <v>0</v>
      </c>
      <c r="BI130" s="114">
        <f>IF(N130="nulová",J130,0)</f>
        <v>0</v>
      </c>
      <c r="BJ130" s="12" t="s">
        <v>77</v>
      </c>
      <c r="BK130" s="114">
        <f>ROUND(I130*H130,2)</f>
        <v>0</v>
      </c>
      <c r="BL130" s="12" t="s">
        <v>123</v>
      </c>
      <c r="BM130" s="113" t="s">
        <v>255</v>
      </c>
    </row>
    <row r="131" spans="2:65" s="1" customFormat="1" ht="19.5" x14ac:dyDescent="0.2">
      <c r="B131" s="27"/>
      <c r="D131" s="115" t="s">
        <v>125</v>
      </c>
      <c r="F131" s="116" t="s">
        <v>806</v>
      </c>
      <c r="I131" s="117"/>
      <c r="L131" s="27"/>
      <c r="M131" s="118"/>
      <c r="T131" s="48"/>
      <c r="AT131" s="12" t="s">
        <v>125</v>
      </c>
      <c r="AU131" s="12" t="s">
        <v>77</v>
      </c>
    </row>
    <row r="132" spans="2:65" s="1" customFormat="1" ht="16.5" customHeight="1" x14ac:dyDescent="0.2">
      <c r="B132" s="27"/>
      <c r="C132" s="102" t="s">
        <v>257</v>
      </c>
      <c r="D132" s="102" t="s">
        <v>118</v>
      </c>
      <c r="E132" s="103" t="s">
        <v>616</v>
      </c>
      <c r="F132" s="104" t="s">
        <v>617</v>
      </c>
      <c r="G132" s="105" t="s">
        <v>189</v>
      </c>
      <c r="H132" s="106">
        <v>18.5</v>
      </c>
      <c r="I132" s="107"/>
      <c r="J132" s="108">
        <f>ROUND(I132*H132,2)</f>
        <v>0</v>
      </c>
      <c r="K132" s="104" t="s">
        <v>19</v>
      </c>
      <c r="L132" s="27"/>
      <c r="M132" s="109" t="s">
        <v>19</v>
      </c>
      <c r="N132" s="110" t="s">
        <v>40</v>
      </c>
      <c r="P132" s="111">
        <f>O132*H132</f>
        <v>0</v>
      </c>
      <c r="Q132" s="111">
        <v>0</v>
      </c>
      <c r="R132" s="111">
        <f>Q132*H132</f>
        <v>0</v>
      </c>
      <c r="S132" s="111">
        <v>0</v>
      </c>
      <c r="T132" s="112">
        <f>S132*H132</f>
        <v>0</v>
      </c>
      <c r="AR132" s="113" t="s">
        <v>123</v>
      </c>
      <c r="AT132" s="113" t="s">
        <v>118</v>
      </c>
      <c r="AU132" s="113" t="s">
        <v>77</v>
      </c>
      <c r="AY132" s="12" t="s">
        <v>124</v>
      </c>
      <c r="BE132" s="114">
        <f>IF(N132="základní",J132,0)</f>
        <v>0</v>
      </c>
      <c r="BF132" s="114">
        <f>IF(N132="snížená",J132,0)</f>
        <v>0</v>
      </c>
      <c r="BG132" s="114">
        <f>IF(N132="zákl. přenesená",J132,0)</f>
        <v>0</v>
      </c>
      <c r="BH132" s="114">
        <f>IF(N132="sníž. přenesená",J132,0)</f>
        <v>0</v>
      </c>
      <c r="BI132" s="114">
        <f>IF(N132="nulová",J132,0)</f>
        <v>0</v>
      </c>
      <c r="BJ132" s="12" t="s">
        <v>77</v>
      </c>
      <c r="BK132" s="114">
        <f>ROUND(I132*H132,2)</f>
        <v>0</v>
      </c>
      <c r="BL132" s="12" t="s">
        <v>123</v>
      </c>
      <c r="BM132" s="113" t="s">
        <v>260</v>
      </c>
    </row>
    <row r="133" spans="2:65" s="1" customFormat="1" ht="29.25" x14ac:dyDescent="0.2">
      <c r="B133" s="27"/>
      <c r="D133" s="115" t="s">
        <v>125</v>
      </c>
      <c r="F133" s="116" t="s">
        <v>807</v>
      </c>
      <c r="I133" s="117"/>
      <c r="L133" s="27"/>
      <c r="M133" s="118"/>
      <c r="T133" s="48"/>
      <c r="AT133" s="12" t="s">
        <v>125</v>
      </c>
      <c r="AU133" s="12" t="s">
        <v>77</v>
      </c>
    </row>
    <row r="134" spans="2:65" s="1" customFormat="1" ht="16.5" customHeight="1" x14ac:dyDescent="0.2">
      <c r="B134" s="27"/>
      <c r="C134" s="102" t="s">
        <v>205</v>
      </c>
      <c r="D134" s="102" t="s">
        <v>118</v>
      </c>
      <c r="E134" s="103" t="s">
        <v>621</v>
      </c>
      <c r="F134" s="104" t="s">
        <v>622</v>
      </c>
      <c r="G134" s="105" t="s">
        <v>189</v>
      </c>
      <c r="H134" s="106">
        <v>18.5</v>
      </c>
      <c r="I134" s="107"/>
      <c r="J134" s="108">
        <f>ROUND(I134*H134,2)</f>
        <v>0</v>
      </c>
      <c r="K134" s="104" t="s">
        <v>19</v>
      </c>
      <c r="L134" s="27"/>
      <c r="M134" s="109" t="s">
        <v>19</v>
      </c>
      <c r="N134" s="110" t="s">
        <v>40</v>
      </c>
      <c r="P134" s="111">
        <f>O134*H134</f>
        <v>0</v>
      </c>
      <c r="Q134" s="111">
        <v>0</v>
      </c>
      <c r="R134" s="111">
        <f>Q134*H134</f>
        <v>0</v>
      </c>
      <c r="S134" s="111">
        <v>0</v>
      </c>
      <c r="T134" s="112">
        <f>S134*H134</f>
        <v>0</v>
      </c>
      <c r="AR134" s="113" t="s">
        <v>123</v>
      </c>
      <c r="AT134" s="113" t="s">
        <v>118</v>
      </c>
      <c r="AU134" s="113" t="s">
        <v>77</v>
      </c>
      <c r="AY134" s="12" t="s">
        <v>124</v>
      </c>
      <c r="BE134" s="114">
        <f>IF(N134="základní",J134,0)</f>
        <v>0</v>
      </c>
      <c r="BF134" s="114">
        <f>IF(N134="snížená",J134,0)</f>
        <v>0</v>
      </c>
      <c r="BG134" s="114">
        <f>IF(N134="zákl. přenesená",J134,0)</f>
        <v>0</v>
      </c>
      <c r="BH134" s="114">
        <f>IF(N134="sníž. přenesená",J134,0)</f>
        <v>0</v>
      </c>
      <c r="BI134" s="114">
        <f>IF(N134="nulová",J134,0)</f>
        <v>0</v>
      </c>
      <c r="BJ134" s="12" t="s">
        <v>77</v>
      </c>
      <c r="BK134" s="114">
        <f>ROUND(I134*H134,2)</f>
        <v>0</v>
      </c>
      <c r="BL134" s="12" t="s">
        <v>123</v>
      </c>
      <c r="BM134" s="113" t="s">
        <v>262</v>
      </c>
    </row>
    <row r="135" spans="2:65" s="1" customFormat="1" ht="29.25" x14ac:dyDescent="0.2">
      <c r="B135" s="27"/>
      <c r="D135" s="115" t="s">
        <v>125</v>
      </c>
      <c r="F135" s="116" t="s">
        <v>807</v>
      </c>
      <c r="I135" s="117"/>
      <c r="L135" s="27"/>
      <c r="M135" s="118"/>
      <c r="T135" s="48"/>
      <c r="AT135" s="12" t="s">
        <v>125</v>
      </c>
      <c r="AU135" s="12" t="s">
        <v>77</v>
      </c>
    </row>
    <row r="136" spans="2:65" s="1" customFormat="1" ht="16.5" customHeight="1" x14ac:dyDescent="0.2">
      <c r="B136" s="27"/>
      <c r="C136" s="136" t="s">
        <v>264</v>
      </c>
      <c r="D136" s="136" t="s">
        <v>159</v>
      </c>
      <c r="E136" s="137" t="s">
        <v>624</v>
      </c>
      <c r="F136" s="138" t="s">
        <v>625</v>
      </c>
      <c r="G136" s="139" t="s">
        <v>199</v>
      </c>
      <c r="H136" s="140">
        <v>7.7</v>
      </c>
      <c r="I136" s="141"/>
      <c r="J136" s="142">
        <f>ROUND(I136*H136,2)</f>
        <v>0</v>
      </c>
      <c r="K136" s="138" t="s">
        <v>19</v>
      </c>
      <c r="L136" s="143"/>
      <c r="M136" s="144" t="s">
        <v>19</v>
      </c>
      <c r="N136" s="145" t="s">
        <v>40</v>
      </c>
      <c r="P136" s="111">
        <f>O136*H136</f>
        <v>0</v>
      </c>
      <c r="Q136" s="111">
        <v>0</v>
      </c>
      <c r="R136" s="111">
        <f>Q136*H136</f>
        <v>0</v>
      </c>
      <c r="S136" s="111">
        <v>0</v>
      </c>
      <c r="T136" s="112">
        <f>S136*H136</f>
        <v>0</v>
      </c>
      <c r="AR136" s="113" t="s">
        <v>162</v>
      </c>
      <c r="AT136" s="113" t="s">
        <v>159</v>
      </c>
      <c r="AU136" s="113" t="s">
        <v>77</v>
      </c>
      <c r="AY136" s="12" t="s">
        <v>124</v>
      </c>
      <c r="BE136" s="114">
        <f>IF(N136="základní",J136,0)</f>
        <v>0</v>
      </c>
      <c r="BF136" s="114">
        <f>IF(N136="snížená",J136,0)</f>
        <v>0</v>
      </c>
      <c r="BG136" s="114">
        <f>IF(N136="zákl. přenesená",J136,0)</f>
        <v>0</v>
      </c>
      <c r="BH136" s="114">
        <f>IF(N136="sníž. přenesená",J136,0)</f>
        <v>0</v>
      </c>
      <c r="BI136" s="114">
        <f>IF(N136="nulová",J136,0)</f>
        <v>0</v>
      </c>
      <c r="BJ136" s="12" t="s">
        <v>77</v>
      </c>
      <c r="BK136" s="114">
        <f>ROUND(I136*H136,2)</f>
        <v>0</v>
      </c>
      <c r="BL136" s="12" t="s">
        <v>123</v>
      </c>
      <c r="BM136" s="113" t="s">
        <v>267</v>
      </c>
    </row>
    <row r="137" spans="2:65" s="1" customFormat="1" ht="19.5" x14ac:dyDescent="0.2">
      <c r="B137" s="27"/>
      <c r="D137" s="115" t="s">
        <v>125</v>
      </c>
      <c r="F137" s="116" t="s">
        <v>808</v>
      </c>
      <c r="I137" s="117"/>
      <c r="L137" s="27"/>
      <c r="M137" s="118"/>
      <c r="T137" s="48"/>
      <c r="AT137" s="12" t="s">
        <v>125</v>
      </c>
      <c r="AU137" s="12" t="s">
        <v>77</v>
      </c>
    </row>
    <row r="138" spans="2:65" s="1" customFormat="1" ht="16.5" customHeight="1" x14ac:dyDescent="0.2">
      <c r="B138" s="27"/>
      <c r="C138" s="136" t="s">
        <v>209</v>
      </c>
      <c r="D138" s="136" t="s">
        <v>159</v>
      </c>
      <c r="E138" s="137" t="s">
        <v>629</v>
      </c>
      <c r="F138" s="138" t="s">
        <v>630</v>
      </c>
      <c r="G138" s="139" t="s">
        <v>199</v>
      </c>
      <c r="H138" s="140">
        <v>5.5</v>
      </c>
      <c r="I138" s="141"/>
      <c r="J138" s="142">
        <f>ROUND(I138*H138,2)</f>
        <v>0</v>
      </c>
      <c r="K138" s="138" t="s">
        <v>19</v>
      </c>
      <c r="L138" s="143"/>
      <c r="M138" s="144" t="s">
        <v>19</v>
      </c>
      <c r="N138" s="145" t="s">
        <v>40</v>
      </c>
      <c r="P138" s="111">
        <f>O138*H138</f>
        <v>0</v>
      </c>
      <c r="Q138" s="111">
        <v>0</v>
      </c>
      <c r="R138" s="111">
        <f>Q138*H138</f>
        <v>0</v>
      </c>
      <c r="S138" s="111">
        <v>0</v>
      </c>
      <c r="T138" s="112">
        <f>S138*H138</f>
        <v>0</v>
      </c>
      <c r="AR138" s="113" t="s">
        <v>162</v>
      </c>
      <c r="AT138" s="113" t="s">
        <v>159</v>
      </c>
      <c r="AU138" s="113" t="s">
        <v>77</v>
      </c>
      <c r="AY138" s="12" t="s">
        <v>124</v>
      </c>
      <c r="BE138" s="114">
        <f>IF(N138="základní",J138,0)</f>
        <v>0</v>
      </c>
      <c r="BF138" s="114">
        <f>IF(N138="snížená",J138,0)</f>
        <v>0</v>
      </c>
      <c r="BG138" s="114">
        <f>IF(N138="zákl. přenesená",J138,0)</f>
        <v>0</v>
      </c>
      <c r="BH138" s="114">
        <f>IF(N138="sníž. přenesená",J138,0)</f>
        <v>0</v>
      </c>
      <c r="BI138" s="114">
        <f>IF(N138="nulová",J138,0)</f>
        <v>0</v>
      </c>
      <c r="BJ138" s="12" t="s">
        <v>77</v>
      </c>
      <c r="BK138" s="114">
        <f>ROUND(I138*H138,2)</f>
        <v>0</v>
      </c>
      <c r="BL138" s="12" t="s">
        <v>123</v>
      </c>
      <c r="BM138" s="113" t="s">
        <v>271</v>
      </c>
    </row>
    <row r="139" spans="2:65" s="1" customFormat="1" ht="19.5" x14ac:dyDescent="0.2">
      <c r="B139" s="27"/>
      <c r="D139" s="115" t="s">
        <v>125</v>
      </c>
      <c r="F139" s="116" t="s">
        <v>809</v>
      </c>
      <c r="I139" s="117"/>
      <c r="L139" s="27"/>
      <c r="M139" s="118"/>
      <c r="T139" s="48"/>
      <c r="AT139" s="12" t="s">
        <v>125</v>
      </c>
      <c r="AU139" s="12" t="s">
        <v>77</v>
      </c>
    </row>
    <row r="140" spans="2:65" s="1" customFormat="1" ht="16.5" customHeight="1" x14ac:dyDescent="0.2">
      <c r="B140" s="27"/>
      <c r="C140" s="136" t="s">
        <v>273</v>
      </c>
      <c r="D140" s="136" t="s">
        <v>159</v>
      </c>
      <c r="E140" s="137" t="s">
        <v>633</v>
      </c>
      <c r="F140" s="138" t="s">
        <v>634</v>
      </c>
      <c r="G140" s="139" t="s">
        <v>199</v>
      </c>
      <c r="H140" s="140">
        <v>5.5</v>
      </c>
      <c r="I140" s="141"/>
      <c r="J140" s="142">
        <f>ROUND(I140*H140,2)</f>
        <v>0</v>
      </c>
      <c r="K140" s="138" t="s">
        <v>19</v>
      </c>
      <c r="L140" s="143"/>
      <c r="M140" s="144" t="s">
        <v>19</v>
      </c>
      <c r="N140" s="145" t="s">
        <v>40</v>
      </c>
      <c r="P140" s="111">
        <f>O140*H140</f>
        <v>0</v>
      </c>
      <c r="Q140" s="111">
        <v>0</v>
      </c>
      <c r="R140" s="111">
        <f>Q140*H140</f>
        <v>0</v>
      </c>
      <c r="S140" s="111">
        <v>0</v>
      </c>
      <c r="T140" s="112">
        <f>S140*H140</f>
        <v>0</v>
      </c>
      <c r="AR140" s="113" t="s">
        <v>162</v>
      </c>
      <c r="AT140" s="113" t="s">
        <v>159</v>
      </c>
      <c r="AU140" s="113" t="s">
        <v>77</v>
      </c>
      <c r="AY140" s="12" t="s">
        <v>124</v>
      </c>
      <c r="BE140" s="114">
        <f>IF(N140="základní",J140,0)</f>
        <v>0</v>
      </c>
      <c r="BF140" s="114">
        <f>IF(N140="snížená",J140,0)</f>
        <v>0</v>
      </c>
      <c r="BG140" s="114">
        <f>IF(N140="zákl. přenesená",J140,0)</f>
        <v>0</v>
      </c>
      <c r="BH140" s="114">
        <f>IF(N140="sníž. přenesená",J140,0)</f>
        <v>0</v>
      </c>
      <c r="BI140" s="114">
        <f>IF(N140="nulová",J140,0)</f>
        <v>0</v>
      </c>
      <c r="BJ140" s="12" t="s">
        <v>77</v>
      </c>
      <c r="BK140" s="114">
        <f>ROUND(I140*H140,2)</f>
        <v>0</v>
      </c>
      <c r="BL140" s="12" t="s">
        <v>123</v>
      </c>
      <c r="BM140" s="113" t="s">
        <v>276</v>
      </c>
    </row>
    <row r="141" spans="2:65" s="1" customFormat="1" ht="19.5" x14ac:dyDescent="0.2">
      <c r="B141" s="27"/>
      <c r="D141" s="115" t="s">
        <v>125</v>
      </c>
      <c r="F141" s="116" t="s">
        <v>809</v>
      </c>
      <c r="I141" s="117"/>
      <c r="L141" s="27"/>
      <c r="M141" s="118"/>
      <c r="T141" s="48"/>
      <c r="AT141" s="12" t="s">
        <v>125</v>
      </c>
      <c r="AU141" s="12" t="s">
        <v>77</v>
      </c>
    </row>
    <row r="142" spans="2:65" s="1" customFormat="1" ht="24.2" customHeight="1" x14ac:dyDescent="0.2">
      <c r="B142" s="27"/>
      <c r="C142" s="102" t="s">
        <v>213</v>
      </c>
      <c r="D142" s="102" t="s">
        <v>118</v>
      </c>
      <c r="E142" s="103" t="s">
        <v>539</v>
      </c>
      <c r="F142" s="104" t="s">
        <v>540</v>
      </c>
      <c r="G142" s="105" t="s">
        <v>199</v>
      </c>
      <c r="H142" s="106">
        <v>18.7</v>
      </c>
      <c r="I142" s="107"/>
      <c r="J142" s="108">
        <f>ROUND(I142*H142,2)</f>
        <v>0</v>
      </c>
      <c r="K142" s="104" t="s">
        <v>19</v>
      </c>
      <c r="L142" s="27"/>
      <c r="M142" s="109" t="s">
        <v>19</v>
      </c>
      <c r="N142" s="110" t="s">
        <v>40</v>
      </c>
      <c r="P142" s="111">
        <f>O142*H142</f>
        <v>0</v>
      </c>
      <c r="Q142" s="111">
        <v>0</v>
      </c>
      <c r="R142" s="111">
        <f>Q142*H142</f>
        <v>0</v>
      </c>
      <c r="S142" s="111">
        <v>0</v>
      </c>
      <c r="T142" s="112">
        <f>S142*H142</f>
        <v>0</v>
      </c>
      <c r="AR142" s="113" t="s">
        <v>123</v>
      </c>
      <c r="AT142" s="113" t="s">
        <v>118</v>
      </c>
      <c r="AU142" s="113" t="s">
        <v>77</v>
      </c>
      <c r="AY142" s="12" t="s">
        <v>124</v>
      </c>
      <c r="BE142" s="114">
        <f>IF(N142="základní",J142,0)</f>
        <v>0</v>
      </c>
      <c r="BF142" s="114">
        <f>IF(N142="snížená",J142,0)</f>
        <v>0</v>
      </c>
      <c r="BG142" s="114">
        <f>IF(N142="zákl. přenesená",J142,0)</f>
        <v>0</v>
      </c>
      <c r="BH142" s="114">
        <f>IF(N142="sníž. přenesená",J142,0)</f>
        <v>0</v>
      </c>
      <c r="BI142" s="114">
        <f>IF(N142="nulová",J142,0)</f>
        <v>0</v>
      </c>
      <c r="BJ142" s="12" t="s">
        <v>77</v>
      </c>
      <c r="BK142" s="114">
        <f>ROUND(I142*H142,2)</f>
        <v>0</v>
      </c>
      <c r="BL142" s="12" t="s">
        <v>123</v>
      </c>
      <c r="BM142" s="113" t="s">
        <v>279</v>
      </c>
    </row>
    <row r="143" spans="2:65" s="1" customFormat="1" ht="19.5" x14ac:dyDescent="0.2">
      <c r="B143" s="27"/>
      <c r="D143" s="115" t="s">
        <v>125</v>
      </c>
      <c r="F143" s="116" t="s">
        <v>810</v>
      </c>
      <c r="I143" s="117"/>
      <c r="L143" s="27"/>
      <c r="M143" s="118"/>
      <c r="T143" s="48"/>
      <c r="AT143" s="12" t="s">
        <v>125</v>
      </c>
      <c r="AU143" s="12" t="s">
        <v>77</v>
      </c>
    </row>
    <row r="144" spans="2:65" s="1" customFormat="1" ht="16.5" customHeight="1" x14ac:dyDescent="0.2">
      <c r="B144" s="27"/>
      <c r="C144" s="102" t="s">
        <v>284</v>
      </c>
      <c r="D144" s="102" t="s">
        <v>118</v>
      </c>
      <c r="E144" s="103" t="s">
        <v>235</v>
      </c>
      <c r="F144" s="104" t="s">
        <v>236</v>
      </c>
      <c r="G144" s="105" t="s">
        <v>227</v>
      </c>
      <c r="H144" s="106">
        <v>20</v>
      </c>
      <c r="I144" s="107"/>
      <c r="J144" s="108">
        <f>ROUND(I144*H144,2)</f>
        <v>0</v>
      </c>
      <c r="K144" s="104" t="s">
        <v>19</v>
      </c>
      <c r="L144" s="27"/>
      <c r="M144" s="109" t="s">
        <v>19</v>
      </c>
      <c r="N144" s="110" t="s">
        <v>40</v>
      </c>
      <c r="P144" s="111">
        <f>O144*H144</f>
        <v>0</v>
      </c>
      <c r="Q144" s="111">
        <v>0</v>
      </c>
      <c r="R144" s="111">
        <f>Q144*H144</f>
        <v>0</v>
      </c>
      <c r="S144" s="111">
        <v>0</v>
      </c>
      <c r="T144" s="112">
        <f>S144*H144</f>
        <v>0</v>
      </c>
      <c r="AR144" s="113" t="s">
        <v>123</v>
      </c>
      <c r="AT144" s="113" t="s">
        <v>118</v>
      </c>
      <c r="AU144" s="113" t="s">
        <v>77</v>
      </c>
      <c r="AY144" s="12" t="s">
        <v>124</v>
      </c>
      <c r="BE144" s="114">
        <f>IF(N144="základní",J144,0)</f>
        <v>0</v>
      </c>
      <c r="BF144" s="114">
        <f>IF(N144="snížená",J144,0)</f>
        <v>0</v>
      </c>
      <c r="BG144" s="114">
        <f>IF(N144="zákl. přenesená",J144,0)</f>
        <v>0</v>
      </c>
      <c r="BH144" s="114">
        <f>IF(N144="sníž. přenesená",J144,0)</f>
        <v>0</v>
      </c>
      <c r="BI144" s="114">
        <f>IF(N144="nulová",J144,0)</f>
        <v>0</v>
      </c>
      <c r="BJ144" s="12" t="s">
        <v>77</v>
      </c>
      <c r="BK144" s="114">
        <f>ROUND(I144*H144,2)</f>
        <v>0</v>
      </c>
      <c r="BL144" s="12" t="s">
        <v>123</v>
      </c>
      <c r="BM144" s="113" t="s">
        <v>282</v>
      </c>
    </row>
    <row r="145" spans="2:65" s="1" customFormat="1" ht="19.5" x14ac:dyDescent="0.2">
      <c r="B145" s="27"/>
      <c r="D145" s="115" t="s">
        <v>125</v>
      </c>
      <c r="F145" s="116" t="s">
        <v>785</v>
      </c>
      <c r="I145" s="117"/>
      <c r="L145" s="27"/>
      <c r="M145" s="118"/>
      <c r="T145" s="48"/>
      <c r="AT145" s="12" t="s">
        <v>125</v>
      </c>
      <c r="AU145" s="12" t="s">
        <v>77</v>
      </c>
    </row>
    <row r="146" spans="2:65" s="10" customFormat="1" ht="25.9" customHeight="1" x14ac:dyDescent="0.2">
      <c r="B146" s="126"/>
      <c r="D146" s="127" t="s">
        <v>68</v>
      </c>
      <c r="E146" s="128" t="s">
        <v>322</v>
      </c>
      <c r="F146" s="128" t="s">
        <v>811</v>
      </c>
      <c r="I146" s="129"/>
      <c r="J146" s="130">
        <f>BK146</f>
        <v>0</v>
      </c>
      <c r="L146" s="126"/>
      <c r="M146" s="131"/>
      <c r="P146" s="132">
        <f>SUM(P147:P225)</f>
        <v>0</v>
      </c>
      <c r="R146" s="132">
        <f>SUM(R147:R225)</f>
        <v>0</v>
      </c>
      <c r="T146" s="133">
        <f>SUM(T147:T225)</f>
        <v>0</v>
      </c>
      <c r="AR146" s="127" t="s">
        <v>77</v>
      </c>
      <c r="AT146" s="134" t="s">
        <v>68</v>
      </c>
      <c r="AU146" s="134" t="s">
        <v>69</v>
      </c>
      <c r="AY146" s="127" t="s">
        <v>124</v>
      </c>
      <c r="BK146" s="135">
        <f>SUM(BK147:BK225)</f>
        <v>0</v>
      </c>
    </row>
    <row r="147" spans="2:65" s="1" customFormat="1" ht="16.5" customHeight="1" x14ac:dyDescent="0.2">
      <c r="B147" s="27"/>
      <c r="C147" s="102" t="s">
        <v>217</v>
      </c>
      <c r="D147" s="102" t="s">
        <v>118</v>
      </c>
      <c r="E147" s="103" t="s">
        <v>581</v>
      </c>
      <c r="F147" s="104" t="s">
        <v>582</v>
      </c>
      <c r="G147" s="105" t="s">
        <v>189</v>
      </c>
      <c r="H147" s="106">
        <v>11.5</v>
      </c>
      <c r="I147" s="107"/>
      <c r="J147" s="108">
        <f>ROUND(I147*H147,2)</f>
        <v>0</v>
      </c>
      <c r="K147" s="104" t="s">
        <v>19</v>
      </c>
      <c r="L147" s="27"/>
      <c r="M147" s="109" t="s">
        <v>19</v>
      </c>
      <c r="N147" s="110" t="s">
        <v>40</v>
      </c>
      <c r="P147" s="111">
        <f>O147*H147</f>
        <v>0</v>
      </c>
      <c r="Q147" s="111">
        <v>0</v>
      </c>
      <c r="R147" s="111">
        <f>Q147*H147</f>
        <v>0</v>
      </c>
      <c r="S147" s="111">
        <v>0</v>
      </c>
      <c r="T147" s="112">
        <f>S147*H147</f>
        <v>0</v>
      </c>
      <c r="AR147" s="113" t="s">
        <v>123</v>
      </c>
      <c r="AT147" s="113" t="s">
        <v>118</v>
      </c>
      <c r="AU147" s="113" t="s">
        <v>77</v>
      </c>
      <c r="AY147" s="12" t="s">
        <v>124</v>
      </c>
      <c r="BE147" s="114">
        <f>IF(N147="základní",J147,0)</f>
        <v>0</v>
      </c>
      <c r="BF147" s="114">
        <f>IF(N147="snížená",J147,0)</f>
        <v>0</v>
      </c>
      <c r="BG147" s="114">
        <f>IF(N147="zákl. přenesená",J147,0)</f>
        <v>0</v>
      </c>
      <c r="BH147" s="114">
        <f>IF(N147="sníž. přenesená",J147,0)</f>
        <v>0</v>
      </c>
      <c r="BI147" s="114">
        <f>IF(N147="nulová",J147,0)</f>
        <v>0</v>
      </c>
      <c r="BJ147" s="12" t="s">
        <v>77</v>
      </c>
      <c r="BK147" s="114">
        <f>ROUND(I147*H147,2)</f>
        <v>0</v>
      </c>
      <c r="BL147" s="12" t="s">
        <v>123</v>
      </c>
      <c r="BM147" s="113" t="s">
        <v>287</v>
      </c>
    </row>
    <row r="148" spans="2:65" s="1" customFormat="1" ht="19.5" x14ac:dyDescent="0.2">
      <c r="B148" s="27"/>
      <c r="D148" s="115" t="s">
        <v>125</v>
      </c>
      <c r="F148" s="116" t="s">
        <v>812</v>
      </c>
      <c r="I148" s="117"/>
      <c r="L148" s="27"/>
      <c r="M148" s="118"/>
      <c r="T148" s="48"/>
      <c r="AT148" s="12" t="s">
        <v>125</v>
      </c>
      <c r="AU148" s="12" t="s">
        <v>77</v>
      </c>
    </row>
    <row r="149" spans="2:65" s="1" customFormat="1" ht="16.5" customHeight="1" x14ac:dyDescent="0.2">
      <c r="B149" s="27"/>
      <c r="C149" s="102" t="s">
        <v>293</v>
      </c>
      <c r="D149" s="102" t="s">
        <v>118</v>
      </c>
      <c r="E149" s="103" t="s">
        <v>585</v>
      </c>
      <c r="F149" s="104" t="s">
        <v>586</v>
      </c>
      <c r="G149" s="105" t="s">
        <v>227</v>
      </c>
      <c r="H149" s="106">
        <v>56</v>
      </c>
      <c r="I149" s="107"/>
      <c r="J149" s="108">
        <f>ROUND(I149*H149,2)</f>
        <v>0</v>
      </c>
      <c r="K149" s="104" t="s">
        <v>19</v>
      </c>
      <c r="L149" s="27"/>
      <c r="M149" s="109" t="s">
        <v>19</v>
      </c>
      <c r="N149" s="110" t="s">
        <v>40</v>
      </c>
      <c r="P149" s="111">
        <f>O149*H149</f>
        <v>0</v>
      </c>
      <c r="Q149" s="111">
        <v>0</v>
      </c>
      <c r="R149" s="111">
        <f>Q149*H149</f>
        <v>0</v>
      </c>
      <c r="S149" s="111">
        <v>0</v>
      </c>
      <c r="T149" s="112">
        <f>S149*H149</f>
        <v>0</v>
      </c>
      <c r="AR149" s="113" t="s">
        <v>123</v>
      </c>
      <c r="AT149" s="113" t="s">
        <v>118</v>
      </c>
      <c r="AU149" s="113" t="s">
        <v>77</v>
      </c>
      <c r="AY149" s="12" t="s">
        <v>124</v>
      </c>
      <c r="BE149" s="114">
        <f>IF(N149="základní",J149,0)</f>
        <v>0</v>
      </c>
      <c r="BF149" s="114">
        <f>IF(N149="snížená",J149,0)</f>
        <v>0</v>
      </c>
      <c r="BG149" s="114">
        <f>IF(N149="zákl. přenesená",J149,0)</f>
        <v>0</v>
      </c>
      <c r="BH149" s="114">
        <f>IF(N149="sníž. přenesená",J149,0)</f>
        <v>0</v>
      </c>
      <c r="BI149" s="114">
        <f>IF(N149="nulová",J149,0)</f>
        <v>0</v>
      </c>
      <c r="BJ149" s="12" t="s">
        <v>77</v>
      </c>
      <c r="BK149" s="114">
        <f>ROUND(I149*H149,2)</f>
        <v>0</v>
      </c>
      <c r="BL149" s="12" t="s">
        <v>123</v>
      </c>
      <c r="BM149" s="113" t="s">
        <v>291</v>
      </c>
    </row>
    <row r="150" spans="2:65" s="1" customFormat="1" ht="19.5" x14ac:dyDescent="0.2">
      <c r="B150" s="27"/>
      <c r="D150" s="115" t="s">
        <v>125</v>
      </c>
      <c r="F150" s="116" t="s">
        <v>813</v>
      </c>
      <c r="I150" s="117"/>
      <c r="L150" s="27"/>
      <c r="M150" s="118"/>
      <c r="T150" s="48"/>
      <c r="AT150" s="12" t="s">
        <v>125</v>
      </c>
      <c r="AU150" s="12" t="s">
        <v>77</v>
      </c>
    </row>
    <row r="151" spans="2:65" s="1" customFormat="1" ht="24.2" customHeight="1" x14ac:dyDescent="0.2">
      <c r="B151" s="27"/>
      <c r="C151" s="102" t="s">
        <v>223</v>
      </c>
      <c r="D151" s="102" t="s">
        <v>118</v>
      </c>
      <c r="E151" s="103" t="s">
        <v>539</v>
      </c>
      <c r="F151" s="104" t="s">
        <v>540</v>
      </c>
      <c r="G151" s="105" t="s">
        <v>199</v>
      </c>
      <c r="H151" s="106">
        <v>24.64</v>
      </c>
      <c r="I151" s="107"/>
      <c r="J151" s="108">
        <f>ROUND(I151*H151,2)</f>
        <v>0</v>
      </c>
      <c r="K151" s="104" t="s">
        <v>19</v>
      </c>
      <c r="L151" s="27"/>
      <c r="M151" s="109" t="s">
        <v>19</v>
      </c>
      <c r="N151" s="110" t="s">
        <v>40</v>
      </c>
      <c r="P151" s="111">
        <f>O151*H151</f>
        <v>0</v>
      </c>
      <c r="Q151" s="111">
        <v>0</v>
      </c>
      <c r="R151" s="111">
        <f>Q151*H151</f>
        <v>0</v>
      </c>
      <c r="S151" s="111">
        <v>0</v>
      </c>
      <c r="T151" s="112">
        <f>S151*H151</f>
        <v>0</v>
      </c>
      <c r="AR151" s="113" t="s">
        <v>123</v>
      </c>
      <c r="AT151" s="113" t="s">
        <v>118</v>
      </c>
      <c r="AU151" s="113" t="s">
        <v>77</v>
      </c>
      <c r="AY151" s="12" t="s">
        <v>124</v>
      </c>
      <c r="BE151" s="114">
        <f>IF(N151="základní",J151,0)</f>
        <v>0</v>
      </c>
      <c r="BF151" s="114">
        <f>IF(N151="snížená",J151,0)</f>
        <v>0</v>
      </c>
      <c r="BG151" s="114">
        <f>IF(N151="zákl. přenesená",J151,0)</f>
        <v>0</v>
      </c>
      <c r="BH151" s="114">
        <f>IF(N151="sníž. přenesená",J151,0)</f>
        <v>0</v>
      </c>
      <c r="BI151" s="114">
        <f>IF(N151="nulová",J151,0)</f>
        <v>0</v>
      </c>
      <c r="BJ151" s="12" t="s">
        <v>77</v>
      </c>
      <c r="BK151" s="114">
        <f>ROUND(I151*H151,2)</f>
        <v>0</v>
      </c>
      <c r="BL151" s="12" t="s">
        <v>123</v>
      </c>
      <c r="BM151" s="113" t="s">
        <v>294</v>
      </c>
    </row>
    <row r="152" spans="2:65" s="1" customFormat="1" ht="19.5" x14ac:dyDescent="0.2">
      <c r="B152" s="27"/>
      <c r="D152" s="115" t="s">
        <v>125</v>
      </c>
      <c r="F152" s="116" t="s">
        <v>814</v>
      </c>
      <c r="I152" s="117"/>
      <c r="L152" s="27"/>
      <c r="M152" s="118"/>
      <c r="T152" s="48"/>
      <c r="AT152" s="12" t="s">
        <v>125</v>
      </c>
      <c r="AU152" s="12" t="s">
        <v>77</v>
      </c>
    </row>
    <row r="153" spans="2:65" s="1" customFormat="1" ht="16.5" customHeight="1" x14ac:dyDescent="0.2">
      <c r="B153" s="27"/>
      <c r="C153" s="102" t="s">
        <v>300</v>
      </c>
      <c r="D153" s="102" t="s">
        <v>118</v>
      </c>
      <c r="E153" s="103" t="s">
        <v>460</v>
      </c>
      <c r="F153" s="104" t="s">
        <v>461</v>
      </c>
      <c r="G153" s="105" t="s">
        <v>199</v>
      </c>
      <c r="H153" s="106">
        <v>24.64</v>
      </c>
      <c r="I153" s="107"/>
      <c r="J153" s="108">
        <f>ROUND(I153*H153,2)</f>
        <v>0</v>
      </c>
      <c r="K153" s="104" t="s">
        <v>19</v>
      </c>
      <c r="L153" s="27"/>
      <c r="M153" s="109" t="s">
        <v>19</v>
      </c>
      <c r="N153" s="110" t="s">
        <v>40</v>
      </c>
      <c r="P153" s="111">
        <f>O153*H153</f>
        <v>0</v>
      </c>
      <c r="Q153" s="111">
        <v>0</v>
      </c>
      <c r="R153" s="111">
        <f>Q153*H153</f>
        <v>0</v>
      </c>
      <c r="S153" s="111">
        <v>0</v>
      </c>
      <c r="T153" s="112">
        <f>S153*H153</f>
        <v>0</v>
      </c>
      <c r="AR153" s="113" t="s">
        <v>123</v>
      </c>
      <c r="AT153" s="113" t="s">
        <v>118</v>
      </c>
      <c r="AU153" s="113" t="s">
        <v>77</v>
      </c>
      <c r="AY153" s="12" t="s">
        <v>124</v>
      </c>
      <c r="BE153" s="114">
        <f>IF(N153="základní",J153,0)</f>
        <v>0</v>
      </c>
      <c r="BF153" s="114">
        <f>IF(N153="snížená",J153,0)</f>
        <v>0</v>
      </c>
      <c r="BG153" s="114">
        <f>IF(N153="zákl. přenesená",J153,0)</f>
        <v>0</v>
      </c>
      <c r="BH153" s="114">
        <f>IF(N153="sníž. přenesená",J153,0)</f>
        <v>0</v>
      </c>
      <c r="BI153" s="114">
        <f>IF(N153="nulová",J153,0)</f>
        <v>0</v>
      </c>
      <c r="BJ153" s="12" t="s">
        <v>77</v>
      </c>
      <c r="BK153" s="114">
        <f>ROUND(I153*H153,2)</f>
        <v>0</v>
      </c>
      <c r="BL153" s="12" t="s">
        <v>123</v>
      </c>
      <c r="BM153" s="113" t="s">
        <v>298</v>
      </c>
    </row>
    <row r="154" spans="2:65" s="1" customFormat="1" ht="19.5" x14ac:dyDescent="0.2">
      <c r="B154" s="27"/>
      <c r="D154" s="115" t="s">
        <v>125</v>
      </c>
      <c r="F154" s="116" t="s">
        <v>814</v>
      </c>
      <c r="I154" s="117"/>
      <c r="L154" s="27"/>
      <c r="M154" s="118"/>
      <c r="T154" s="48"/>
      <c r="AT154" s="12" t="s">
        <v>125</v>
      </c>
      <c r="AU154" s="12" t="s">
        <v>77</v>
      </c>
    </row>
    <row r="155" spans="2:65" s="1" customFormat="1" ht="16.5" customHeight="1" x14ac:dyDescent="0.2">
      <c r="B155" s="27"/>
      <c r="C155" s="102" t="s">
        <v>228</v>
      </c>
      <c r="D155" s="102" t="s">
        <v>118</v>
      </c>
      <c r="E155" s="103" t="s">
        <v>594</v>
      </c>
      <c r="F155" s="104" t="s">
        <v>595</v>
      </c>
      <c r="G155" s="105" t="s">
        <v>189</v>
      </c>
      <c r="H155" s="106">
        <v>14</v>
      </c>
      <c r="I155" s="107"/>
      <c r="J155" s="108">
        <f>ROUND(I155*H155,2)</f>
        <v>0</v>
      </c>
      <c r="K155" s="104" t="s">
        <v>19</v>
      </c>
      <c r="L155" s="27"/>
      <c r="M155" s="109" t="s">
        <v>19</v>
      </c>
      <c r="N155" s="110" t="s">
        <v>40</v>
      </c>
      <c r="P155" s="111">
        <f>O155*H155</f>
        <v>0</v>
      </c>
      <c r="Q155" s="111">
        <v>0</v>
      </c>
      <c r="R155" s="111">
        <f>Q155*H155</f>
        <v>0</v>
      </c>
      <c r="S155" s="111">
        <v>0</v>
      </c>
      <c r="T155" s="112">
        <f>S155*H155</f>
        <v>0</v>
      </c>
      <c r="AR155" s="113" t="s">
        <v>123</v>
      </c>
      <c r="AT155" s="113" t="s">
        <v>118</v>
      </c>
      <c r="AU155" s="113" t="s">
        <v>77</v>
      </c>
      <c r="AY155" s="12" t="s">
        <v>124</v>
      </c>
      <c r="BE155" s="114">
        <f>IF(N155="základní",J155,0)</f>
        <v>0</v>
      </c>
      <c r="BF155" s="114">
        <f>IF(N155="snížená",J155,0)</f>
        <v>0</v>
      </c>
      <c r="BG155" s="114">
        <f>IF(N155="zákl. přenesená",J155,0)</f>
        <v>0</v>
      </c>
      <c r="BH155" s="114">
        <f>IF(N155="sníž. přenesená",J155,0)</f>
        <v>0</v>
      </c>
      <c r="BI155" s="114">
        <f>IF(N155="nulová",J155,0)</f>
        <v>0</v>
      </c>
      <c r="BJ155" s="12" t="s">
        <v>77</v>
      </c>
      <c r="BK155" s="114">
        <f>ROUND(I155*H155,2)</f>
        <v>0</v>
      </c>
      <c r="BL155" s="12" t="s">
        <v>123</v>
      </c>
      <c r="BM155" s="113" t="s">
        <v>303</v>
      </c>
    </row>
    <row r="156" spans="2:65" s="1" customFormat="1" ht="19.5" x14ac:dyDescent="0.2">
      <c r="B156" s="27"/>
      <c r="D156" s="115" t="s">
        <v>125</v>
      </c>
      <c r="F156" s="116" t="s">
        <v>815</v>
      </c>
      <c r="I156" s="117"/>
      <c r="L156" s="27"/>
      <c r="M156" s="118"/>
      <c r="T156" s="48"/>
      <c r="AT156" s="12" t="s">
        <v>125</v>
      </c>
      <c r="AU156" s="12" t="s">
        <v>77</v>
      </c>
    </row>
    <row r="157" spans="2:65" s="1" customFormat="1" ht="16.5" customHeight="1" x14ac:dyDescent="0.2">
      <c r="B157" s="27"/>
      <c r="C157" s="102" t="s">
        <v>309</v>
      </c>
      <c r="D157" s="102" t="s">
        <v>118</v>
      </c>
      <c r="E157" s="103" t="s">
        <v>721</v>
      </c>
      <c r="F157" s="104" t="s">
        <v>722</v>
      </c>
      <c r="G157" s="105" t="s">
        <v>222</v>
      </c>
      <c r="H157" s="106">
        <v>2.5000000000000001E-2</v>
      </c>
      <c r="I157" s="107"/>
      <c r="J157" s="108">
        <f>ROUND(I157*H157,2)</f>
        <v>0</v>
      </c>
      <c r="K157" s="104" t="s">
        <v>19</v>
      </c>
      <c r="L157" s="27"/>
      <c r="M157" s="109" t="s">
        <v>19</v>
      </c>
      <c r="N157" s="110" t="s">
        <v>40</v>
      </c>
      <c r="P157" s="111">
        <f>O157*H157</f>
        <v>0</v>
      </c>
      <c r="Q157" s="111">
        <v>0</v>
      </c>
      <c r="R157" s="111">
        <f>Q157*H157</f>
        <v>0</v>
      </c>
      <c r="S157" s="111">
        <v>0</v>
      </c>
      <c r="T157" s="112">
        <f>S157*H157</f>
        <v>0</v>
      </c>
      <c r="AR157" s="113" t="s">
        <v>123</v>
      </c>
      <c r="AT157" s="113" t="s">
        <v>118</v>
      </c>
      <c r="AU157" s="113" t="s">
        <v>77</v>
      </c>
      <c r="AY157" s="12" t="s">
        <v>124</v>
      </c>
      <c r="BE157" s="114">
        <f>IF(N157="základní",J157,0)</f>
        <v>0</v>
      </c>
      <c r="BF157" s="114">
        <f>IF(N157="snížená",J157,0)</f>
        <v>0</v>
      </c>
      <c r="BG157" s="114">
        <f>IF(N157="zákl. přenesená",J157,0)</f>
        <v>0</v>
      </c>
      <c r="BH157" s="114">
        <f>IF(N157="sníž. přenesená",J157,0)</f>
        <v>0</v>
      </c>
      <c r="BI157" s="114">
        <f>IF(N157="nulová",J157,0)</f>
        <v>0</v>
      </c>
      <c r="BJ157" s="12" t="s">
        <v>77</v>
      </c>
      <c r="BK157" s="114">
        <f>ROUND(I157*H157,2)</f>
        <v>0</v>
      </c>
      <c r="BL157" s="12" t="s">
        <v>123</v>
      </c>
      <c r="BM157" s="113" t="s">
        <v>307</v>
      </c>
    </row>
    <row r="158" spans="2:65" s="1" customFormat="1" ht="19.5" x14ac:dyDescent="0.2">
      <c r="B158" s="27"/>
      <c r="D158" s="115" t="s">
        <v>125</v>
      </c>
      <c r="F158" s="116" t="s">
        <v>724</v>
      </c>
      <c r="I158" s="117"/>
      <c r="L158" s="27"/>
      <c r="M158" s="118"/>
      <c r="T158" s="48"/>
      <c r="AT158" s="12" t="s">
        <v>125</v>
      </c>
      <c r="AU158" s="12" t="s">
        <v>77</v>
      </c>
    </row>
    <row r="159" spans="2:65" s="1" customFormat="1" ht="24.2" customHeight="1" x14ac:dyDescent="0.2">
      <c r="B159" s="27"/>
      <c r="C159" s="102" t="s">
        <v>233</v>
      </c>
      <c r="D159" s="102" t="s">
        <v>118</v>
      </c>
      <c r="E159" s="103" t="s">
        <v>197</v>
      </c>
      <c r="F159" s="104" t="s">
        <v>198</v>
      </c>
      <c r="G159" s="105" t="s">
        <v>199</v>
      </c>
      <c r="H159" s="106">
        <v>7.3250000000000002</v>
      </c>
      <c r="I159" s="107"/>
      <c r="J159" s="108">
        <f>ROUND(I159*H159,2)</f>
        <v>0</v>
      </c>
      <c r="K159" s="104" t="s">
        <v>19</v>
      </c>
      <c r="L159" s="27"/>
      <c r="M159" s="109" t="s">
        <v>19</v>
      </c>
      <c r="N159" s="110" t="s">
        <v>40</v>
      </c>
      <c r="P159" s="111">
        <f>O159*H159</f>
        <v>0</v>
      </c>
      <c r="Q159" s="111">
        <v>0</v>
      </c>
      <c r="R159" s="111">
        <f>Q159*H159</f>
        <v>0</v>
      </c>
      <c r="S159" s="111">
        <v>0</v>
      </c>
      <c r="T159" s="112">
        <f>S159*H159</f>
        <v>0</v>
      </c>
      <c r="AR159" s="113" t="s">
        <v>123</v>
      </c>
      <c r="AT159" s="113" t="s">
        <v>118</v>
      </c>
      <c r="AU159" s="113" t="s">
        <v>77</v>
      </c>
      <c r="AY159" s="12" t="s">
        <v>124</v>
      </c>
      <c r="BE159" s="114">
        <f>IF(N159="základní",J159,0)</f>
        <v>0</v>
      </c>
      <c r="BF159" s="114">
        <f>IF(N159="snížená",J159,0)</f>
        <v>0</v>
      </c>
      <c r="BG159" s="114">
        <f>IF(N159="zákl. přenesená",J159,0)</f>
        <v>0</v>
      </c>
      <c r="BH159" s="114">
        <f>IF(N159="sníž. přenesená",J159,0)</f>
        <v>0</v>
      </c>
      <c r="BI159" s="114">
        <f>IF(N159="nulová",J159,0)</f>
        <v>0</v>
      </c>
      <c r="BJ159" s="12" t="s">
        <v>77</v>
      </c>
      <c r="BK159" s="114">
        <f>ROUND(I159*H159,2)</f>
        <v>0</v>
      </c>
      <c r="BL159" s="12" t="s">
        <v>123</v>
      </c>
      <c r="BM159" s="113" t="s">
        <v>312</v>
      </c>
    </row>
    <row r="160" spans="2:65" s="1" customFormat="1" ht="19.5" x14ac:dyDescent="0.2">
      <c r="B160" s="27"/>
      <c r="D160" s="115" t="s">
        <v>125</v>
      </c>
      <c r="F160" s="116" t="s">
        <v>727</v>
      </c>
      <c r="I160" s="117"/>
      <c r="L160" s="27"/>
      <c r="M160" s="118"/>
      <c r="T160" s="48"/>
      <c r="AT160" s="12" t="s">
        <v>125</v>
      </c>
      <c r="AU160" s="12" t="s">
        <v>77</v>
      </c>
    </row>
    <row r="161" spans="2:65" s="1" customFormat="1" ht="16.5" customHeight="1" x14ac:dyDescent="0.2">
      <c r="B161" s="27"/>
      <c r="C161" s="102" t="s">
        <v>318</v>
      </c>
      <c r="D161" s="102" t="s">
        <v>118</v>
      </c>
      <c r="E161" s="103" t="s">
        <v>728</v>
      </c>
      <c r="F161" s="104" t="s">
        <v>729</v>
      </c>
      <c r="G161" s="105" t="s">
        <v>222</v>
      </c>
      <c r="H161" s="106">
        <v>2.5000000000000001E-2</v>
      </c>
      <c r="I161" s="107"/>
      <c r="J161" s="108">
        <f>ROUND(I161*H161,2)</f>
        <v>0</v>
      </c>
      <c r="K161" s="104" t="s">
        <v>19</v>
      </c>
      <c r="L161" s="27"/>
      <c r="M161" s="109" t="s">
        <v>19</v>
      </c>
      <c r="N161" s="110" t="s">
        <v>40</v>
      </c>
      <c r="P161" s="111">
        <f>O161*H161</f>
        <v>0</v>
      </c>
      <c r="Q161" s="111">
        <v>0</v>
      </c>
      <c r="R161" s="111">
        <f>Q161*H161</f>
        <v>0</v>
      </c>
      <c r="S161" s="111">
        <v>0</v>
      </c>
      <c r="T161" s="112">
        <f>S161*H161</f>
        <v>0</v>
      </c>
      <c r="AR161" s="113" t="s">
        <v>123</v>
      </c>
      <c r="AT161" s="113" t="s">
        <v>118</v>
      </c>
      <c r="AU161" s="113" t="s">
        <v>77</v>
      </c>
      <c r="AY161" s="12" t="s">
        <v>124</v>
      </c>
      <c r="BE161" s="114">
        <f>IF(N161="základní",J161,0)</f>
        <v>0</v>
      </c>
      <c r="BF161" s="114">
        <f>IF(N161="snížená",J161,0)</f>
        <v>0</v>
      </c>
      <c r="BG161" s="114">
        <f>IF(N161="zákl. přenesená",J161,0)</f>
        <v>0</v>
      </c>
      <c r="BH161" s="114">
        <f>IF(N161="sníž. přenesená",J161,0)</f>
        <v>0</v>
      </c>
      <c r="BI161" s="114">
        <f>IF(N161="nulová",J161,0)</f>
        <v>0</v>
      </c>
      <c r="BJ161" s="12" t="s">
        <v>77</v>
      </c>
      <c r="BK161" s="114">
        <f>ROUND(I161*H161,2)</f>
        <v>0</v>
      </c>
      <c r="BL161" s="12" t="s">
        <v>123</v>
      </c>
      <c r="BM161" s="113" t="s">
        <v>316</v>
      </c>
    </row>
    <row r="162" spans="2:65" s="1" customFormat="1" ht="19.5" x14ac:dyDescent="0.2">
      <c r="B162" s="27"/>
      <c r="D162" s="115" t="s">
        <v>125</v>
      </c>
      <c r="F162" s="116" t="s">
        <v>724</v>
      </c>
      <c r="I162" s="117"/>
      <c r="L162" s="27"/>
      <c r="M162" s="118"/>
      <c r="T162" s="48"/>
      <c r="AT162" s="12" t="s">
        <v>125</v>
      </c>
      <c r="AU162" s="12" t="s">
        <v>77</v>
      </c>
    </row>
    <row r="163" spans="2:65" s="1" customFormat="1" ht="16.5" customHeight="1" x14ac:dyDescent="0.2">
      <c r="B163" s="27"/>
      <c r="C163" s="102" t="s">
        <v>237</v>
      </c>
      <c r="D163" s="102" t="s">
        <v>118</v>
      </c>
      <c r="E163" s="103" t="s">
        <v>816</v>
      </c>
      <c r="F163" s="104" t="s">
        <v>817</v>
      </c>
      <c r="G163" s="105" t="s">
        <v>254</v>
      </c>
      <c r="H163" s="106">
        <v>42.5</v>
      </c>
      <c r="I163" s="107"/>
      <c r="J163" s="108">
        <f>ROUND(I163*H163,2)</f>
        <v>0</v>
      </c>
      <c r="K163" s="104" t="s">
        <v>19</v>
      </c>
      <c r="L163" s="27"/>
      <c r="M163" s="109" t="s">
        <v>19</v>
      </c>
      <c r="N163" s="110" t="s">
        <v>40</v>
      </c>
      <c r="P163" s="111">
        <f>O163*H163</f>
        <v>0</v>
      </c>
      <c r="Q163" s="111">
        <v>0</v>
      </c>
      <c r="R163" s="111">
        <f>Q163*H163</f>
        <v>0</v>
      </c>
      <c r="S163" s="111">
        <v>0</v>
      </c>
      <c r="T163" s="112">
        <f>S163*H163</f>
        <v>0</v>
      </c>
      <c r="AR163" s="113" t="s">
        <v>123</v>
      </c>
      <c r="AT163" s="113" t="s">
        <v>118</v>
      </c>
      <c r="AU163" s="113" t="s">
        <v>77</v>
      </c>
      <c r="AY163" s="12" t="s">
        <v>124</v>
      </c>
      <c r="BE163" s="114">
        <f>IF(N163="základní",J163,0)</f>
        <v>0</v>
      </c>
      <c r="BF163" s="114">
        <f>IF(N163="snížená",J163,0)</f>
        <v>0</v>
      </c>
      <c r="BG163" s="114">
        <f>IF(N163="zákl. přenesená",J163,0)</f>
        <v>0</v>
      </c>
      <c r="BH163" s="114">
        <f>IF(N163="sníž. přenesená",J163,0)</f>
        <v>0</v>
      </c>
      <c r="BI163" s="114">
        <f>IF(N163="nulová",J163,0)</f>
        <v>0</v>
      </c>
      <c r="BJ163" s="12" t="s">
        <v>77</v>
      </c>
      <c r="BK163" s="114">
        <f>ROUND(I163*H163,2)</f>
        <v>0</v>
      </c>
      <c r="BL163" s="12" t="s">
        <v>123</v>
      </c>
      <c r="BM163" s="113" t="s">
        <v>321</v>
      </c>
    </row>
    <row r="164" spans="2:65" s="1" customFormat="1" ht="19.5" x14ac:dyDescent="0.2">
      <c r="B164" s="27"/>
      <c r="D164" s="115" t="s">
        <v>125</v>
      </c>
      <c r="F164" s="116" t="s">
        <v>818</v>
      </c>
      <c r="I164" s="117"/>
      <c r="L164" s="27"/>
      <c r="M164" s="118"/>
      <c r="T164" s="48"/>
      <c r="AT164" s="12" t="s">
        <v>125</v>
      </c>
      <c r="AU164" s="12" t="s">
        <v>77</v>
      </c>
    </row>
    <row r="165" spans="2:65" s="1" customFormat="1" ht="16.5" customHeight="1" x14ac:dyDescent="0.2">
      <c r="B165" s="27"/>
      <c r="C165" s="102" t="s">
        <v>326</v>
      </c>
      <c r="D165" s="102" t="s">
        <v>118</v>
      </c>
      <c r="E165" s="103" t="s">
        <v>819</v>
      </c>
      <c r="F165" s="104" t="s">
        <v>820</v>
      </c>
      <c r="G165" s="105" t="s">
        <v>254</v>
      </c>
      <c r="H165" s="106">
        <v>4.8</v>
      </c>
      <c r="I165" s="107"/>
      <c r="J165" s="108">
        <f>ROUND(I165*H165,2)</f>
        <v>0</v>
      </c>
      <c r="K165" s="104" t="s">
        <v>19</v>
      </c>
      <c r="L165" s="27"/>
      <c r="M165" s="109" t="s">
        <v>19</v>
      </c>
      <c r="N165" s="110" t="s">
        <v>40</v>
      </c>
      <c r="P165" s="111">
        <f>O165*H165</f>
        <v>0</v>
      </c>
      <c r="Q165" s="111">
        <v>0</v>
      </c>
      <c r="R165" s="111">
        <f>Q165*H165</f>
        <v>0</v>
      </c>
      <c r="S165" s="111">
        <v>0</v>
      </c>
      <c r="T165" s="112">
        <f>S165*H165</f>
        <v>0</v>
      </c>
      <c r="AR165" s="113" t="s">
        <v>123</v>
      </c>
      <c r="AT165" s="113" t="s">
        <v>118</v>
      </c>
      <c r="AU165" s="113" t="s">
        <v>77</v>
      </c>
      <c r="AY165" s="12" t="s">
        <v>124</v>
      </c>
      <c r="BE165" s="114">
        <f>IF(N165="základní",J165,0)</f>
        <v>0</v>
      </c>
      <c r="BF165" s="114">
        <f>IF(N165="snížená",J165,0)</f>
        <v>0</v>
      </c>
      <c r="BG165" s="114">
        <f>IF(N165="zákl. přenesená",J165,0)</f>
        <v>0</v>
      </c>
      <c r="BH165" s="114">
        <f>IF(N165="sníž. přenesená",J165,0)</f>
        <v>0</v>
      </c>
      <c r="BI165" s="114">
        <f>IF(N165="nulová",J165,0)</f>
        <v>0</v>
      </c>
      <c r="BJ165" s="12" t="s">
        <v>77</v>
      </c>
      <c r="BK165" s="114">
        <f>ROUND(I165*H165,2)</f>
        <v>0</v>
      </c>
      <c r="BL165" s="12" t="s">
        <v>123</v>
      </c>
      <c r="BM165" s="113" t="s">
        <v>324</v>
      </c>
    </row>
    <row r="166" spans="2:65" s="1" customFormat="1" ht="19.5" x14ac:dyDescent="0.2">
      <c r="B166" s="27"/>
      <c r="D166" s="115" t="s">
        <v>125</v>
      </c>
      <c r="F166" s="116" t="s">
        <v>821</v>
      </c>
      <c r="I166" s="117"/>
      <c r="L166" s="27"/>
      <c r="M166" s="118"/>
      <c r="T166" s="48"/>
      <c r="AT166" s="12" t="s">
        <v>125</v>
      </c>
      <c r="AU166" s="12" t="s">
        <v>77</v>
      </c>
    </row>
    <row r="167" spans="2:65" s="1" customFormat="1" ht="16.5" customHeight="1" x14ac:dyDescent="0.2">
      <c r="B167" s="27"/>
      <c r="C167" s="102" t="s">
        <v>241</v>
      </c>
      <c r="D167" s="102" t="s">
        <v>118</v>
      </c>
      <c r="E167" s="103" t="s">
        <v>822</v>
      </c>
      <c r="F167" s="104" t="s">
        <v>823</v>
      </c>
      <c r="G167" s="105" t="s">
        <v>254</v>
      </c>
      <c r="H167" s="106">
        <v>20</v>
      </c>
      <c r="I167" s="107"/>
      <c r="J167" s="108">
        <f>ROUND(I167*H167,2)</f>
        <v>0</v>
      </c>
      <c r="K167" s="104" t="s">
        <v>19</v>
      </c>
      <c r="L167" s="27"/>
      <c r="M167" s="109" t="s">
        <v>19</v>
      </c>
      <c r="N167" s="110" t="s">
        <v>40</v>
      </c>
      <c r="P167" s="111">
        <f>O167*H167</f>
        <v>0</v>
      </c>
      <c r="Q167" s="111">
        <v>0</v>
      </c>
      <c r="R167" s="111">
        <f>Q167*H167</f>
        <v>0</v>
      </c>
      <c r="S167" s="111">
        <v>0</v>
      </c>
      <c r="T167" s="112">
        <f>S167*H167</f>
        <v>0</v>
      </c>
      <c r="AR167" s="113" t="s">
        <v>123</v>
      </c>
      <c r="AT167" s="113" t="s">
        <v>118</v>
      </c>
      <c r="AU167" s="113" t="s">
        <v>77</v>
      </c>
      <c r="AY167" s="12" t="s">
        <v>124</v>
      </c>
      <c r="BE167" s="114">
        <f>IF(N167="základní",J167,0)</f>
        <v>0</v>
      </c>
      <c r="BF167" s="114">
        <f>IF(N167="snížená",J167,0)</f>
        <v>0</v>
      </c>
      <c r="BG167" s="114">
        <f>IF(N167="zákl. přenesená",J167,0)</f>
        <v>0</v>
      </c>
      <c r="BH167" s="114">
        <f>IF(N167="sníž. přenesená",J167,0)</f>
        <v>0</v>
      </c>
      <c r="BI167" s="114">
        <f>IF(N167="nulová",J167,0)</f>
        <v>0</v>
      </c>
      <c r="BJ167" s="12" t="s">
        <v>77</v>
      </c>
      <c r="BK167" s="114">
        <f>ROUND(I167*H167,2)</f>
        <v>0</v>
      </c>
      <c r="BL167" s="12" t="s">
        <v>123</v>
      </c>
      <c r="BM167" s="113" t="s">
        <v>327</v>
      </c>
    </row>
    <row r="168" spans="2:65" s="1" customFormat="1" ht="19.5" x14ac:dyDescent="0.2">
      <c r="B168" s="27"/>
      <c r="D168" s="115" t="s">
        <v>125</v>
      </c>
      <c r="F168" s="116" t="s">
        <v>824</v>
      </c>
      <c r="I168" s="117"/>
      <c r="L168" s="27"/>
      <c r="M168" s="118"/>
      <c r="T168" s="48"/>
      <c r="AT168" s="12" t="s">
        <v>125</v>
      </c>
      <c r="AU168" s="12" t="s">
        <v>77</v>
      </c>
    </row>
    <row r="169" spans="2:65" s="1" customFormat="1" ht="24.2" customHeight="1" x14ac:dyDescent="0.2">
      <c r="B169" s="27"/>
      <c r="C169" s="102" t="s">
        <v>333</v>
      </c>
      <c r="D169" s="102" t="s">
        <v>118</v>
      </c>
      <c r="E169" s="103" t="s">
        <v>243</v>
      </c>
      <c r="F169" s="104" t="s">
        <v>244</v>
      </c>
      <c r="G169" s="105" t="s">
        <v>199</v>
      </c>
      <c r="H169" s="106">
        <v>186.81</v>
      </c>
      <c r="I169" s="107"/>
      <c r="J169" s="108">
        <f>ROUND(I169*H169,2)</f>
        <v>0</v>
      </c>
      <c r="K169" s="104" t="s">
        <v>19</v>
      </c>
      <c r="L169" s="27"/>
      <c r="M169" s="109" t="s">
        <v>19</v>
      </c>
      <c r="N169" s="110" t="s">
        <v>40</v>
      </c>
      <c r="P169" s="111">
        <f>O169*H169</f>
        <v>0</v>
      </c>
      <c r="Q169" s="111">
        <v>0</v>
      </c>
      <c r="R169" s="111">
        <f>Q169*H169</f>
        <v>0</v>
      </c>
      <c r="S169" s="111">
        <v>0</v>
      </c>
      <c r="T169" s="112">
        <f>S169*H169</f>
        <v>0</v>
      </c>
      <c r="AR169" s="113" t="s">
        <v>123</v>
      </c>
      <c r="AT169" s="113" t="s">
        <v>118</v>
      </c>
      <c r="AU169" s="113" t="s">
        <v>77</v>
      </c>
      <c r="AY169" s="12" t="s">
        <v>124</v>
      </c>
      <c r="BE169" s="114">
        <f>IF(N169="základní",J169,0)</f>
        <v>0</v>
      </c>
      <c r="BF169" s="114">
        <f>IF(N169="snížená",J169,0)</f>
        <v>0</v>
      </c>
      <c r="BG169" s="114">
        <f>IF(N169="zákl. přenesená",J169,0)</f>
        <v>0</v>
      </c>
      <c r="BH169" s="114">
        <f>IF(N169="sníž. přenesená",J169,0)</f>
        <v>0</v>
      </c>
      <c r="BI169" s="114">
        <f>IF(N169="nulová",J169,0)</f>
        <v>0</v>
      </c>
      <c r="BJ169" s="12" t="s">
        <v>77</v>
      </c>
      <c r="BK169" s="114">
        <f>ROUND(I169*H169,2)</f>
        <v>0</v>
      </c>
      <c r="BL169" s="12" t="s">
        <v>123</v>
      </c>
      <c r="BM169" s="113" t="s">
        <v>331</v>
      </c>
    </row>
    <row r="170" spans="2:65" s="1" customFormat="1" ht="29.25" x14ac:dyDescent="0.2">
      <c r="B170" s="27"/>
      <c r="D170" s="115" t="s">
        <v>125</v>
      </c>
      <c r="F170" s="116" t="s">
        <v>825</v>
      </c>
      <c r="I170" s="117"/>
      <c r="L170" s="27"/>
      <c r="M170" s="118"/>
      <c r="T170" s="48"/>
      <c r="AT170" s="12" t="s">
        <v>125</v>
      </c>
      <c r="AU170" s="12" t="s">
        <v>77</v>
      </c>
    </row>
    <row r="171" spans="2:65" s="1" customFormat="1" ht="16.5" customHeight="1" x14ac:dyDescent="0.2">
      <c r="B171" s="27"/>
      <c r="C171" s="102" t="s">
        <v>245</v>
      </c>
      <c r="D171" s="102" t="s">
        <v>118</v>
      </c>
      <c r="E171" s="103" t="s">
        <v>505</v>
      </c>
      <c r="F171" s="104" t="s">
        <v>506</v>
      </c>
      <c r="G171" s="105" t="s">
        <v>199</v>
      </c>
      <c r="H171" s="106">
        <v>186.81</v>
      </c>
      <c r="I171" s="107"/>
      <c r="J171" s="108">
        <f>ROUND(I171*H171,2)</f>
        <v>0</v>
      </c>
      <c r="K171" s="104" t="s">
        <v>19</v>
      </c>
      <c r="L171" s="27"/>
      <c r="M171" s="109" t="s">
        <v>19</v>
      </c>
      <c r="N171" s="110" t="s">
        <v>40</v>
      </c>
      <c r="P171" s="111">
        <f>O171*H171</f>
        <v>0</v>
      </c>
      <c r="Q171" s="111">
        <v>0</v>
      </c>
      <c r="R171" s="111">
        <f>Q171*H171</f>
        <v>0</v>
      </c>
      <c r="S171" s="111">
        <v>0</v>
      </c>
      <c r="T171" s="112">
        <f>S171*H171</f>
        <v>0</v>
      </c>
      <c r="AR171" s="113" t="s">
        <v>123</v>
      </c>
      <c r="AT171" s="113" t="s">
        <v>118</v>
      </c>
      <c r="AU171" s="113" t="s">
        <v>77</v>
      </c>
      <c r="AY171" s="12" t="s">
        <v>124</v>
      </c>
      <c r="BE171" s="114">
        <f>IF(N171="základní",J171,0)</f>
        <v>0</v>
      </c>
      <c r="BF171" s="114">
        <f>IF(N171="snížená",J171,0)</f>
        <v>0</v>
      </c>
      <c r="BG171" s="114">
        <f>IF(N171="zákl. přenesená",J171,0)</f>
        <v>0</v>
      </c>
      <c r="BH171" s="114">
        <f>IF(N171="sníž. přenesená",J171,0)</f>
        <v>0</v>
      </c>
      <c r="BI171" s="114">
        <f>IF(N171="nulová",J171,0)</f>
        <v>0</v>
      </c>
      <c r="BJ171" s="12" t="s">
        <v>77</v>
      </c>
      <c r="BK171" s="114">
        <f>ROUND(I171*H171,2)</f>
        <v>0</v>
      </c>
      <c r="BL171" s="12" t="s">
        <v>123</v>
      </c>
      <c r="BM171" s="113" t="s">
        <v>334</v>
      </c>
    </row>
    <row r="172" spans="2:65" s="1" customFormat="1" ht="19.5" x14ac:dyDescent="0.2">
      <c r="B172" s="27"/>
      <c r="D172" s="115" t="s">
        <v>125</v>
      </c>
      <c r="F172" s="116" t="s">
        <v>826</v>
      </c>
      <c r="I172" s="117"/>
      <c r="L172" s="27"/>
      <c r="M172" s="118"/>
      <c r="T172" s="48"/>
      <c r="AT172" s="12" t="s">
        <v>125</v>
      </c>
      <c r="AU172" s="12" t="s">
        <v>77</v>
      </c>
    </row>
    <row r="173" spans="2:65" s="1" customFormat="1" ht="16.5" customHeight="1" x14ac:dyDescent="0.2">
      <c r="B173" s="27"/>
      <c r="C173" s="102" t="s">
        <v>338</v>
      </c>
      <c r="D173" s="102" t="s">
        <v>118</v>
      </c>
      <c r="E173" s="103" t="s">
        <v>827</v>
      </c>
      <c r="F173" s="104" t="s">
        <v>828</v>
      </c>
      <c r="G173" s="105" t="s">
        <v>227</v>
      </c>
      <c r="H173" s="106">
        <v>85</v>
      </c>
      <c r="I173" s="107"/>
      <c r="J173" s="108">
        <f>ROUND(I173*H173,2)</f>
        <v>0</v>
      </c>
      <c r="K173" s="104" t="s">
        <v>19</v>
      </c>
      <c r="L173" s="27"/>
      <c r="M173" s="109" t="s">
        <v>19</v>
      </c>
      <c r="N173" s="110" t="s">
        <v>40</v>
      </c>
      <c r="P173" s="111">
        <f>O173*H173</f>
        <v>0</v>
      </c>
      <c r="Q173" s="111">
        <v>0</v>
      </c>
      <c r="R173" s="111">
        <f>Q173*H173</f>
        <v>0</v>
      </c>
      <c r="S173" s="111">
        <v>0</v>
      </c>
      <c r="T173" s="112">
        <f>S173*H173</f>
        <v>0</v>
      </c>
      <c r="AR173" s="113" t="s">
        <v>123</v>
      </c>
      <c r="AT173" s="113" t="s">
        <v>118</v>
      </c>
      <c r="AU173" s="113" t="s">
        <v>77</v>
      </c>
      <c r="AY173" s="12" t="s">
        <v>124</v>
      </c>
      <c r="BE173" s="114">
        <f>IF(N173="základní",J173,0)</f>
        <v>0</v>
      </c>
      <c r="BF173" s="114">
        <f>IF(N173="snížená",J173,0)</f>
        <v>0</v>
      </c>
      <c r="BG173" s="114">
        <f>IF(N173="zákl. přenesená",J173,0)</f>
        <v>0</v>
      </c>
      <c r="BH173" s="114">
        <f>IF(N173="sníž. přenesená",J173,0)</f>
        <v>0</v>
      </c>
      <c r="BI173" s="114">
        <f>IF(N173="nulová",J173,0)</f>
        <v>0</v>
      </c>
      <c r="BJ173" s="12" t="s">
        <v>77</v>
      </c>
      <c r="BK173" s="114">
        <f>ROUND(I173*H173,2)</f>
        <v>0</v>
      </c>
      <c r="BL173" s="12" t="s">
        <v>123</v>
      </c>
      <c r="BM173" s="113" t="s">
        <v>336</v>
      </c>
    </row>
    <row r="174" spans="2:65" s="1" customFormat="1" ht="19.5" x14ac:dyDescent="0.2">
      <c r="B174" s="27"/>
      <c r="D174" s="115" t="s">
        <v>125</v>
      </c>
      <c r="F174" s="116" t="s">
        <v>829</v>
      </c>
      <c r="I174" s="117"/>
      <c r="L174" s="27"/>
      <c r="M174" s="118"/>
      <c r="T174" s="48"/>
      <c r="AT174" s="12" t="s">
        <v>125</v>
      </c>
      <c r="AU174" s="12" t="s">
        <v>77</v>
      </c>
    </row>
    <row r="175" spans="2:65" s="1" customFormat="1" ht="16.5" customHeight="1" x14ac:dyDescent="0.2">
      <c r="B175" s="27"/>
      <c r="C175" s="102" t="s">
        <v>250</v>
      </c>
      <c r="D175" s="102" t="s">
        <v>118</v>
      </c>
      <c r="E175" s="103" t="s">
        <v>830</v>
      </c>
      <c r="F175" s="104" t="s">
        <v>831</v>
      </c>
      <c r="G175" s="105" t="s">
        <v>189</v>
      </c>
      <c r="H175" s="106">
        <v>10</v>
      </c>
      <c r="I175" s="107"/>
      <c r="J175" s="108">
        <f>ROUND(I175*H175,2)</f>
        <v>0</v>
      </c>
      <c r="K175" s="104" t="s">
        <v>19</v>
      </c>
      <c r="L175" s="27"/>
      <c r="M175" s="109" t="s">
        <v>19</v>
      </c>
      <c r="N175" s="110" t="s">
        <v>40</v>
      </c>
      <c r="P175" s="111">
        <f>O175*H175</f>
        <v>0</v>
      </c>
      <c r="Q175" s="111">
        <v>0</v>
      </c>
      <c r="R175" s="111">
        <f>Q175*H175</f>
        <v>0</v>
      </c>
      <c r="S175" s="111">
        <v>0</v>
      </c>
      <c r="T175" s="112">
        <f>S175*H175</f>
        <v>0</v>
      </c>
      <c r="AR175" s="113" t="s">
        <v>123</v>
      </c>
      <c r="AT175" s="113" t="s">
        <v>118</v>
      </c>
      <c r="AU175" s="113" t="s">
        <v>77</v>
      </c>
      <c r="AY175" s="12" t="s">
        <v>124</v>
      </c>
      <c r="BE175" s="114">
        <f>IF(N175="základní",J175,0)</f>
        <v>0</v>
      </c>
      <c r="BF175" s="114">
        <f>IF(N175="snížená",J175,0)</f>
        <v>0</v>
      </c>
      <c r="BG175" s="114">
        <f>IF(N175="zákl. přenesená",J175,0)</f>
        <v>0</v>
      </c>
      <c r="BH175" s="114">
        <f>IF(N175="sníž. přenesená",J175,0)</f>
        <v>0</v>
      </c>
      <c r="BI175" s="114">
        <f>IF(N175="nulová",J175,0)</f>
        <v>0</v>
      </c>
      <c r="BJ175" s="12" t="s">
        <v>77</v>
      </c>
      <c r="BK175" s="114">
        <f>ROUND(I175*H175,2)</f>
        <v>0</v>
      </c>
      <c r="BL175" s="12" t="s">
        <v>123</v>
      </c>
      <c r="BM175" s="113" t="s">
        <v>339</v>
      </c>
    </row>
    <row r="176" spans="2:65" s="1" customFormat="1" ht="19.5" x14ac:dyDescent="0.2">
      <c r="B176" s="27"/>
      <c r="D176" s="115" t="s">
        <v>125</v>
      </c>
      <c r="F176" s="116" t="s">
        <v>832</v>
      </c>
      <c r="I176" s="117"/>
      <c r="L176" s="27"/>
      <c r="M176" s="118"/>
      <c r="T176" s="48"/>
      <c r="AT176" s="12" t="s">
        <v>125</v>
      </c>
      <c r="AU176" s="12" t="s">
        <v>77</v>
      </c>
    </row>
    <row r="177" spans="2:65" s="1" customFormat="1" ht="16.5" customHeight="1" x14ac:dyDescent="0.2">
      <c r="B177" s="27"/>
      <c r="C177" s="102" t="s">
        <v>343</v>
      </c>
      <c r="D177" s="102" t="s">
        <v>118</v>
      </c>
      <c r="E177" s="103" t="s">
        <v>833</v>
      </c>
      <c r="F177" s="104" t="s">
        <v>834</v>
      </c>
      <c r="G177" s="105" t="s">
        <v>189</v>
      </c>
      <c r="H177" s="106">
        <v>3</v>
      </c>
      <c r="I177" s="107"/>
      <c r="J177" s="108">
        <f>ROUND(I177*H177,2)</f>
        <v>0</v>
      </c>
      <c r="K177" s="104" t="s">
        <v>19</v>
      </c>
      <c r="L177" s="27"/>
      <c r="M177" s="109" t="s">
        <v>19</v>
      </c>
      <c r="N177" s="110" t="s">
        <v>40</v>
      </c>
      <c r="P177" s="111">
        <f>O177*H177</f>
        <v>0</v>
      </c>
      <c r="Q177" s="111">
        <v>0</v>
      </c>
      <c r="R177" s="111">
        <f>Q177*H177</f>
        <v>0</v>
      </c>
      <c r="S177" s="111">
        <v>0</v>
      </c>
      <c r="T177" s="112">
        <f>S177*H177</f>
        <v>0</v>
      </c>
      <c r="AR177" s="113" t="s">
        <v>123</v>
      </c>
      <c r="AT177" s="113" t="s">
        <v>118</v>
      </c>
      <c r="AU177" s="113" t="s">
        <v>77</v>
      </c>
      <c r="AY177" s="12" t="s">
        <v>124</v>
      </c>
      <c r="BE177" s="114">
        <f>IF(N177="základní",J177,0)</f>
        <v>0</v>
      </c>
      <c r="BF177" s="114">
        <f>IF(N177="snížená",J177,0)</f>
        <v>0</v>
      </c>
      <c r="BG177" s="114">
        <f>IF(N177="zákl. přenesená",J177,0)</f>
        <v>0</v>
      </c>
      <c r="BH177" s="114">
        <f>IF(N177="sníž. přenesená",J177,0)</f>
        <v>0</v>
      </c>
      <c r="BI177" s="114">
        <f>IF(N177="nulová",J177,0)</f>
        <v>0</v>
      </c>
      <c r="BJ177" s="12" t="s">
        <v>77</v>
      </c>
      <c r="BK177" s="114">
        <f>ROUND(I177*H177,2)</f>
        <v>0</v>
      </c>
      <c r="BL177" s="12" t="s">
        <v>123</v>
      </c>
      <c r="BM177" s="113" t="s">
        <v>341</v>
      </c>
    </row>
    <row r="178" spans="2:65" s="1" customFormat="1" ht="19.5" x14ac:dyDescent="0.2">
      <c r="B178" s="27"/>
      <c r="D178" s="115" t="s">
        <v>125</v>
      </c>
      <c r="F178" s="116" t="s">
        <v>835</v>
      </c>
      <c r="I178" s="117"/>
      <c r="L178" s="27"/>
      <c r="M178" s="118"/>
      <c r="T178" s="48"/>
      <c r="AT178" s="12" t="s">
        <v>125</v>
      </c>
      <c r="AU178" s="12" t="s">
        <v>77</v>
      </c>
    </row>
    <row r="179" spans="2:65" s="1" customFormat="1" ht="16.5" customHeight="1" x14ac:dyDescent="0.2">
      <c r="B179" s="27"/>
      <c r="C179" s="102" t="s">
        <v>255</v>
      </c>
      <c r="D179" s="102" t="s">
        <v>118</v>
      </c>
      <c r="E179" s="103" t="s">
        <v>737</v>
      </c>
      <c r="F179" s="104" t="s">
        <v>738</v>
      </c>
      <c r="G179" s="105" t="s">
        <v>222</v>
      </c>
      <c r="H179" s="106">
        <v>2.5000000000000001E-2</v>
      </c>
      <c r="I179" s="107"/>
      <c r="J179" s="108">
        <f>ROUND(I179*H179,2)</f>
        <v>0</v>
      </c>
      <c r="K179" s="104" t="s">
        <v>19</v>
      </c>
      <c r="L179" s="27"/>
      <c r="M179" s="109" t="s">
        <v>19</v>
      </c>
      <c r="N179" s="110" t="s">
        <v>40</v>
      </c>
      <c r="P179" s="111">
        <f>O179*H179</f>
        <v>0</v>
      </c>
      <c r="Q179" s="111">
        <v>0</v>
      </c>
      <c r="R179" s="111">
        <f>Q179*H179</f>
        <v>0</v>
      </c>
      <c r="S179" s="111">
        <v>0</v>
      </c>
      <c r="T179" s="112">
        <f>S179*H179</f>
        <v>0</v>
      </c>
      <c r="AR179" s="113" t="s">
        <v>123</v>
      </c>
      <c r="AT179" s="113" t="s">
        <v>118</v>
      </c>
      <c r="AU179" s="113" t="s">
        <v>77</v>
      </c>
      <c r="AY179" s="12" t="s">
        <v>124</v>
      </c>
      <c r="BE179" s="114">
        <f>IF(N179="základní",J179,0)</f>
        <v>0</v>
      </c>
      <c r="BF179" s="114">
        <f>IF(N179="snížená",J179,0)</f>
        <v>0</v>
      </c>
      <c r="BG179" s="114">
        <f>IF(N179="zákl. přenesená",J179,0)</f>
        <v>0</v>
      </c>
      <c r="BH179" s="114">
        <f>IF(N179="sníž. přenesená",J179,0)</f>
        <v>0</v>
      </c>
      <c r="BI179" s="114">
        <f>IF(N179="nulová",J179,0)</f>
        <v>0</v>
      </c>
      <c r="BJ179" s="12" t="s">
        <v>77</v>
      </c>
      <c r="BK179" s="114">
        <f>ROUND(I179*H179,2)</f>
        <v>0</v>
      </c>
      <c r="BL179" s="12" t="s">
        <v>123</v>
      </c>
      <c r="BM179" s="113" t="s">
        <v>344</v>
      </c>
    </row>
    <row r="180" spans="2:65" s="1" customFormat="1" ht="29.25" x14ac:dyDescent="0.2">
      <c r="B180" s="27"/>
      <c r="D180" s="115" t="s">
        <v>125</v>
      </c>
      <c r="F180" s="116" t="s">
        <v>740</v>
      </c>
      <c r="I180" s="117"/>
      <c r="L180" s="27"/>
      <c r="M180" s="118"/>
      <c r="T180" s="48"/>
      <c r="AT180" s="12" t="s">
        <v>125</v>
      </c>
      <c r="AU180" s="12" t="s">
        <v>77</v>
      </c>
    </row>
    <row r="181" spans="2:65" s="1" customFormat="1" ht="16.5" customHeight="1" x14ac:dyDescent="0.2">
      <c r="B181" s="27"/>
      <c r="C181" s="136" t="s">
        <v>348</v>
      </c>
      <c r="D181" s="136" t="s">
        <v>159</v>
      </c>
      <c r="E181" s="137" t="s">
        <v>519</v>
      </c>
      <c r="F181" s="138" t="s">
        <v>520</v>
      </c>
      <c r="G181" s="139" t="s">
        <v>121</v>
      </c>
      <c r="H181" s="140">
        <v>52</v>
      </c>
      <c r="I181" s="141"/>
      <c r="J181" s="142">
        <f>ROUND(I181*H181,2)</f>
        <v>0</v>
      </c>
      <c r="K181" s="138" t="s">
        <v>19</v>
      </c>
      <c r="L181" s="143"/>
      <c r="M181" s="144" t="s">
        <v>19</v>
      </c>
      <c r="N181" s="145" t="s">
        <v>40</v>
      </c>
      <c r="P181" s="111">
        <f>O181*H181</f>
        <v>0</v>
      </c>
      <c r="Q181" s="111">
        <v>0</v>
      </c>
      <c r="R181" s="111">
        <f>Q181*H181</f>
        <v>0</v>
      </c>
      <c r="S181" s="111">
        <v>0</v>
      </c>
      <c r="T181" s="112">
        <f>S181*H181</f>
        <v>0</v>
      </c>
      <c r="AR181" s="113" t="s">
        <v>162</v>
      </c>
      <c r="AT181" s="113" t="s">
        <v>159</v>
      </c>
      <c r="AU181" s="113" t="s">
        <v>77</v>
      </c>
      <c r="AY181" s="12" t="s">
        <v>124</v>
      </c>
      <c r="BE181" s="114">
        <f>IF(N181="základní",J181,0)</f>
        <v>0</v>
      </c>
      <c r="BF181" s="114">
        <f>IF(N181="snížená",J181,0)</f>
        <v>0</v>
      </c>
      <c r="BG181" s="114">
        <f>IF(N181="zákl. přenesená",J181,0)</f>
        <v>0</v>
      </c>
      <c r="BH181" s="114">
        <f>IF(N181="sníž. přenesená",J181,0)</f>
        <v>0</v>
      </c>
      <c r="BI181" s="114">
        <f>IF(N181="nulová",J181,0)</f>
        <v>0</v>
      </c>
      <c r="BJ181" s="12" t="s">
        <v>77</v>
      </c>
      <c r="BK181" s="114">
        <f>ROUND(I181*H181,2)</f>
        <v>0</v>
      </c>
      <c r="BL181" s="12" t="s">
        <v>123</v>
      </c>
      <c r="BM181" s="113" t="s">
        <v>346</v>
      </c>
    </row>
    <row r="182" spans="2:65" s="1" customFormat="1" ht="19.5" x14ac:dyDescent="0.2">
      <c r="B182" s="27"/>
      <c r="D182" s="115" t="s">
        <v>125</v>
      </c>
      <c r="F182" s="116" t="s">
        <v>836</v>
      </c>
      <c r="I182" s="117"/>
      <c r="L182" s="27"/>
      <c r="M182" s="118"/>
      <c r="T182" s="48"/>
      <c r="AT182" s="12" t="s">
        <v>125</v>
      </c>
      <c r="AU182" s="12" t="s">
        <v>77</v>
      </c>
    </row>
    <row r="183" spans="2:65" s="1" customFormat="1" ht="24.2" customHeight="1" x14ac:dyDescent="0.2">
      <c r="B183" s="27"/>
      <c r="C183" s="102" t="s">
        <v>260</v>
      </c>
      <c r="D183" s="102" t="s">
        <v>118</v>
      </c>
      <c r="E183" s="103" t="s">
        <v>530</v>
      </c>
      <c r="F183" s="104" t="s">
        <v>531</v>
      </c>
      <c r="G183" s="105" t="s">
        <v>121</v>
      </c>
      <c r="H183" s="106">
        <v>1</v>
      </c>
      <c r="I183" s="107"/>
      <c r="J183" s="108">
        <f>ROUND(I183*H183,2)</f>
        <v>0</v>
      </c>
      <c r="K183" s="104" t="s">
        <v>19</v>
      </c>
      <c r="L183" s="27"/>
      <c r="M183" s="109" t="s">
        <v>19</v>
      </c>
      <c r="N183" s="110" t="s">
        <v>40</v>
      </c>
      <c r="P183" s="111">
        <f>O183*H183</f>
        <v>0</v>
      </c>
      <c r="Q183" s="111">
        <v>0</v>
      </c>
      <c r="R183" s="111">
        <f>Q183*H183</f>
        <v>0</v>
      </c>
      <c r="S183" s="111">
        <v>0</v>
      </c>
      <c r="T183" s="112">
        <f>S183*H183</f>
        <v>0</v>
      </c>
      <c r="AR183" s="113" t="s">
        <v>123</v>
      </c>
      <c r="AT183" s="113" t="s">
        <v>118</v>
      </c>
      <c r="AU183" s="113" t="s">
        <v>77</v>
      </c>
      <c r="AY183" s="12" t="s">
        <v>124</v>
      </c>
      <c r="BE183" s="114">
        <f>IF(N183="základní",J183,0)</f>
        <v>0</v>
      </c>
      <c r="BF183" s="114">
        <f>IF(N183="snížená",J183,0)</f>
        <v>0</v>
      </c>
      <c r="BG183" s="114">
        <f>IF(N183="zákl. přenesená",J183,0)</f>
        <v>0</v>
      </c>
      <c r="BH183" s="114">
        <f>IF(N183="sníž. přenesená",J183,0)</f>
        <v>0</v>
      </c>
      <c r="BI183" s="114">
        <f>IF(N183="nulová",J183,0)</f>
        <v>0</v>
      </c>
      <c r="BJ183" s="12" t="s">
        <v>77</v>
      </c>
      <c r="BK183" s="114">
        <f>ROUND(I183*H183,2)</f>
        <v>0</v>
      </c>
      <c r="BL183" s="12" t="s">
        <v>123</v>
      </c>
      <c r="BM183" s="113" t="s">
        <v>349</v>
      </c>
    </row>
    <row r="184" spans="2:65" s="1" customFormat="1" ht="19.5" x14ac:dyDescent="0.2">
      <c r="B184" s="27"/>
      <c r="D184" s="115" t="s">
        <v>125</v>
      </c>
      <c r="F184" s="116" t="s">
        <v>533</v>
      </c>
      <c r="I184" s="117"/>
      <c r="L184" s="27"/>
      <c r="M184" s="118"/>
      <c r="T184" s="48"/>
      <c r="AT184" s="12" t="s">
        <v>125</v>
      </c>
      <c r="AU184" s="12" t="s">
        <v>77</v>
      </c>
    </row>
    <row r="185" spans="2:65" s="1" customFormat="1" ht="16.5" customHeight="1" x14ac:dyDescent="0.2">
      <c r="B185" s="27"/>
      <c r="C185" s="102" t="s">
        <v>353</v>
      </c>
      <c r="D185" s="102" t="s">
        <v>118</v>
      </c>
      <c r="E185" s="103" t="s">
        <v>741</v>
      </c>
      <c r="F185" s="104" t="s">
        <v>742</v>
      </c>
      <c r="G185" s="105" t="s">
        <v>121</v>
      </c>
      <c r="H185" s="106">
        <v>4</v>
      </c>
      <c r="I185" s="107"/>
      <c r="J185" s="108">
        <f>ROUND(I185*H185,2)</f>
        <v>0</v>
      </c>
      <c r="K185" s="104" t="s">
        <v>19</v>
      </c>
      <c r="L185" s="27"/>
      <c r="M185" s="109" t="s">
        <v>19</v>
      </c>
      <c r="N185" s="110" t="s">
        <v>40</v>
      </c>
      <c r="P185" s="111">
        <f>O185*H185</f>
        <v>0</v>
      </c>
      <c r="Q185" s="111">
        <v>0</v>
      </c>
      <c r="R185" s="111">
        <f>Q185*H185</f>
        <v>0</v>
      </c>
      <c r="S185" s="111">
        <v>0</v>
      </c>
      <c r="T185" s="112">
        <f>S185*H185</f>
        <v>0</v>
      </c>
      <c r="AR185" s="113" t="s">
        <v>123</v>
      </c>
      <c r="AT185" s="113" t="s">
        <v>118</v>
      </c>
      <c r="AU185" s="113" t="s">
        <v>77</v>
      </c>
      <c r="AY185" s="12" t="s">
        <v>124</v>
      </c>
      <c r="BE185" s="114">
        <f>IF(N185="základní",J185,0)</f>
        <v>0</v>
      </c>
      <c r="BF185" s="114">
        <f>IF(N185="snížená",J185,0)</f>
        <v>0</v>
      </c>
      <c r="BG185" s="114">
        <f>IF(N185="zákl. přenesená",J185,0)</f>
        <v>0</v>
      </c>
      <c r="BH185" s="114">
        <f>IF(N185="sníž. přenesená",J185,0)</f>
        <v>0</v>
      </c>
      <c r="BI185" s="114">
        <f>IF(N185="nulová",J185,0)</f>
        <v>0</v>
      </c>
      <c r="BJ185" s="12" t="s">
        <v>77</v>
      </c>
      <c r="BK185" s="114">
        <f>ROUND(I185*H185,2)</f>
        <v>0</v>
      </c>
      <c r="BL185" s="12" t="s">
        <v>123</v>
      </c>
      <c r="BM185" s="113" t="s">
        <v>351</v>
      </c>
    </row>
    <row r="186" spans="2:65" s="1" customFormat="1" ht="19.5" x14ac:dyDescent="0.2">
      <c r="B186" s="27"/>
      <c r="D186" s="115" t="s">
        <v>125</v>
      </c>
      <c r="F186" s="116" t="s">
        <v>744</v>
      </c>
      <c r="I186" s="117"/>
      <c r="L186" s="27"/>
      <c r="M186" s="118"/>
      <c r="T186" s="48"/>
      <c r="AT186" s="12" t="s">
        <v>125</v>
      </c>
      <c r="AU186" s="12" t="s">
        <v>77</v>
      </c>
    </row>
    <row r="187" spans="2:65" s="1" customFormat="1" ht="16.5" customHeight="1" x14ac:dyDescent="0.2">
      <c r="B187" s="27"/>
      <c r="C187" s="102" t="s">
        <v>262</v>
      </c>
      <c r="D187" s="102" t="s">
        <v>118</v>
      </c>
      <c r="E187" s="103" t="s">
        <v>387</v>
      </c>
      <c r="F187" s="104" t="s">
        <v>388</v>
      </c>
      <c r="G187" s="105" t="s">
        <v>121</v>
      </c>
      <c r="H187" s="106">
        <v>2</v>
      </c>
      <c r="I187" s="107"/>
      <c r="J187" s="108">
        <f>ROUND(I187*H187,2)</f>
        <v>0</v>
      </c>
      <c r="K187" s="104" t="s">
        <v>19</v>
      </c>
      <c r="L187" s="27"/>
      <c r="M187" s="109" t="s">
        <v>19</v>
      </c>
      <c r="N187" s="110" t="s">
        <v>40</v>
      </c>
      <c r="P187" s="111">
        <f>O187*H187</f>
        <v>0</v>
      </c>
      <c r="Q187" s="111">
        <v>0</v>
      </c>
      <c r="R187" s="111">
        <f>Q187*H187</f>
        <v>0</v>
      </c>
      <c r="S187" s="111">
        <v>0</v>
      </c>
      <c r="T187" s="112">
        <f>S187*H187</f>
        <v>0</v>
      </c>
      <c r="AR187" s="113" t="s">
        <v>123</v>
      </c>
      <c r="AT187" s="113" t="s">
        <v>118</v>
      </c>
      <c r="AU187" s="113" t="s">
        <v>77</v>
      </c>
      <c r="AY187" s="12" t="s">
        <v>124</v>
      </c>
      <c r="BE187" s="114">
        <f>IF(N187="základní",J187,0)</f>
        <v>0</v>
      </c>
      <c r="BF187" s="114">
        <f>IF(N187="snížená",J187,0)</f>
        <v>0</v>
      </c>
      <c r="BG187" s="114">
        <f>IF(N187="zákl. přenesená",J187,0)</f>
        <v>0</v>
      </c>
      <c r="BH187" s="114">
        <f>IF(N187="sníž. přenesená",J187,0)</f>
        <v>0</v>
      </c>
      <c r="BI187" s="114">
        <f>IF(N187="nulová",J187,0)</f>
        <v>0</v>
      </c>
      <c r="BJ187" s="12" t="s">
        <v>77</v>
      </c>
      <c r="BK187" s="114">
        <f>ROUND(I187*H187,2)</f>
        <v>0</v>
      </c>
      <c r="BL187" s="12" t="s">
        <v>123</v>
      </c>
      <c r="BM187" s="113" t="s">
        <v>354</v>
      </c>
    </row>
    <row r="188" spans="2:65" s="1" customFormat="1" ht="19.5" x14ac:dyDescent="0.2">
      <c r="B188" s="27"/>
      <c r="D188" s="115" t="s">
        <v>125</v>
      </c>
      <c r="F188" s="116" t="s">
        <v>747</v>
      </c>
      <c r="I188" s="117"/>
      <c r="L188" s="27"/>
      <c r="M188" s="118"/>
      <c r="T188" s="48"/>
      <c r="AT188" s="12" t="s">
        <v>125</v>
      </c>
      <c r="AU188" s="12" t="s">
        <v>77</v>
      </c>
    </row>
    <row r="189" spans="2:65" s="1" customFormat="1" ht="16.5" customHeight="1" x14ac:dyDescent="0.2">
      <c r="B189" s="27"/>
      <c r="C189" s="102" t="s">
        <v>358</v>
      </c>
      <c r="D189" s="102" t="s">
        <v>118</v>
      </c>
      <c r="E189" s="103" t="s">
        <v>314</v>
      </c>
      <c r="F189" s="104" t="s">
        <v>315</v>
      </c>
      <c r="G189" s="105" t="s">
        <v>189</v>
      </c>
      <c r="H189" s="106">
        <v>300</v>
      </c>
      <c r="I189" s="107"/>
      <c r="J189" s="108">
        <f>ROUND(I189*H189,2)</f>
        <v>0</v>
      </c>
      <c r="K189" s="104" t="s">
        <v>19</v>
      </c>
      <c r="L189" s="27"/>
      <c r="M189" s="109" t="s">
        <v>19</v>
      </c>
      <c r="N189" s="110" t="s">
        <v>40</v>
      </c>
      <c r="P189" s="111">
        <f>O189*H189</f>
        <v>0</v>
      </c>
      <c r="Q189" s="111">
        <v>0</v>
      </c>
      <c r="R189" s="111">
        <f>Q189*H189</f>
        <v>0</v>
      </c>
      <c r="S189" s="111">
        <v>0</v>
      </c>
      <c r="T189" s="112">
        <f>S189*H189</f>
        <v>0</v>
      </c>
      <c r="AR189" s="113" t="s">
        <v>123</v>
      </c>
      <c r="AT189" s="113" t="s">
        <v>118</v>
      </c>
      <c r="AU189" s="113" t="s">
        <v>77</v>
      </c>
      <c r="AY189" s="12" t="s">
        <v>124</v>
      </c>
      <c r="BE189" s="114">
        <f>IF(N189="základní",J189,0)</f>
        <v>0</v>
      </c>
      <c r="BF189" s="114">
        <f>IF(N189="snížená",J189,0)</f>
        <v>0</v>
      </c>
      <c r="BG189" s="114">
        <f>IF(N189="zákl. přenesená",J189,0)</f>
        <v>0</v>
      </c>
      <c r="BH189" s="114">
        <f>IF(N189="sníž. přenesená",J189,0)</f>
        <v>0</v>
      </c>
      <c r="BI189" s="114">
        <f>IF(N189="nulová",J189,0)</f>
        <v>0</v>
      </c>
      <c r="BJ189" s="12" t="s">
        <v>77</v>
      </c>
      <c r="BK189" s="114">
        <f>ROUND(I189*H189,2)</f>
        <v>0</v>
      </c>
      <c r="BL189" s="12" t="s">
        <v>123</v>
      </c>
      <c r="BM189" s="113" t="s">
        <v>356</v>
      </c>
    </row>
    <row r="190" spans="2:65" s="1" customFormat="1" ht="19.5" x14ac:dyDescent="0.2">
      <c r="B190" s="27"/>
      <c r="D190" s="115" t="s">
        <v>125</v>
      </c>
      <c r="F190" s="116" t="s">
        <v>749</v>
      </c>
      <c r="I190" s="117"/>
      <c r="L190" s="27"/>
      <c r="M190" s="118"/>
      <c r="T190" s="48"/>
      <c r="AT190" s="12" t="s">
        <v>125</v>
      </c>
      <c r="AU190" s="12" t="s">
        <v>77</v>
      </c>
    </row>
    <row r="191" spans="2:65" s="1" customFormat="1" ht="16.5" customHeight="1" x14ac:dyDescent="0.2">
      <c r="B191" s="27"/>
      <c r="C191" s="102" t="s">
        <v>267</v>
      </c>
      <c r="D191" s="102" t="s">
        <v>118</v>
      </c>
      <c r="E191" s="103" t="s">
        <v>319</v>
      </c>
      <c r="F191" s="104" t="s">
        <v>320</v>
      </c>
      <c r="G191" s="105" t="s">
        <v>189</v>
      </c>
      <c r="H191" s="106">
        <v>300</v>
      </c>
      <c r="I191" s="107"/>
      <c r="J191" s="108">
        <f>ROUND(I191*H191,2)</f>
        <v>0</v>
      </c>
      <c r="K191" s="104" t="s">
        <v>19</v>
      </c>
      <c r="L191" s="27"/>
      <c r="M191" s="109" t="s">
        <v>19</v>
      </c>
      <c r="N191" s="110" t="s">
        <v>40</v>
      </c>
      <c r="P191" s="111">
        <f>O191*H191</f>
        <v>0</v>
      </c>
      <c r="Q191" s="111">
        <v>0</v>
      </c>
      <c r="R191" s="111">
        <f>Q191*H191</f>
        <v>0</v>
      </c>
      <c r="S191" s="111">
        <v>0</v>
      </c>
      <c r="T191" s="112">
        <f>S191*H191</f>
        <v>0</v>
      </c>
      <c r="AR191" s="113" t="s">
        <v>123</v>
      </c>
      <c r="AT191" s="113" t="s">
        <v>118</v>
      </c>
      <c r="AU191" s="113" t="s">
        <v>77</v>
      </c>
      <c r="AY191" s="12" t="s">
        <v>124</v>
      </c>
      <c r="BE191" s="114">
        <f>IF(N191="základní",J191,0)</f>
        <v>0</v>
      </c>
      <c r="BF191" s="114">
        <f>IF(N191="snížená",J191,0)</f>
        <v>0</v>
      </c>
      <c r="BG191" s="114">
        <f>IF(N191="zákl. přenesená",J191,0)</f>
        <v>0</v>
      </c>
      <c r="BH191" s="114">
        <f>IF(N191="sníž. přenesená",J191,0)</f>
        <v>0</v>
      </c>
      <c r="BI191" s="114">
        <f>IF(N191="nulová",J191,0)</f>
        <v>0</v>
      </c>
      <c r="BJ191" s="12" t="s">
        <v>77</v>
      </c>
      <c r="BK191" s="114">
        <f>ROUND(I191*H191,2)</f>
        <v>0</v>
      </c>
      <c r="BL191" s="12" t="s">
        <v>123</v>
      </c>
      <c r="BM191" s="113" t="s">
        <v>359</v>
      </c>
    </row>
    <row r="192" spans="2:65" s="1" customFormat="1" ht="19.5" x14ac:dyDescent="0.2">
      <c r="B192" s="27"/>
      <c r="D192" s="115" t="s">
        <v>125</v>
      </c>
      <c r="F192" s="116" t="s">
        <v>802</v>
      </c>
      <c r="I192" s="117"/>
      <c r="L192" s="27"/>
      <c r="M192" s="118"/>
      <c r="T192" s="48"/>
      <c r="AT192" s="12" t="s">
        <v>125</v>
      </c>
      <c r="AU192" s="12" t="s">
        <v>77</v>
      </c>
    </row>
    <row r="193" spans="2:65" s="1" customFormat="1" ht="16.5" customHeight="1" x14ac:dyDescent="0.2">
      <c r="B193" s="27"/>
      <c r="C193" s="136" t="s">
        <v>363</v>
      </c>
      <c r="D193" s="136" t="s">
        <v>159</v>
      </c>
      <c r="E193" s="137" t="s">
        <v>837</v>
      </c>
      <c r="F193" s="138" t="s">
        <v>838</v>
      </c>
      <c r="G193" s="139" t="s">
        <v>227</v>
      </c>
      <c r="H193" s="140">
        <v>85</v>
      </c>
      <c r="I193" s="141"/>
      <c r="J193" s="142">
        <f t="shared" ref="J193:J198" si="0">ROUND(I193*H193,2)</f>
        <v>0</v>
      </c>
      <c r="K193" s="138" t="s">
        <v>19</v>
      </c>
      <c r="L193" s="143"/>
      <c r="M193" s="144" t="s">
        <v>19</v>
      </c>
      <c r="N193" s="145" t="s">
        <v>40</v>
      </c>
      <c r="P193" s="111">
        <f t="shared" ref="P193:P198" si="1">O193*H193</f>
        <v>0</v>
      </c>
      <c r="Q193" s="111">
        <v>0</v>
      </c>
      <c r="R193" s="111">
        <f t="shared" ref="R193:R198" si="2">Q193*H193</f>
        <v>0</v>
      </c>
      <c r="S193" s="111">
        <v>0</v>
      </c>
      <c r="T193" s="112">
        <f t="shared" ref="T193:T198" si="3">S193*H193</f>
        <v>0</v>
      </c>
      <c r="AR193" s="113" t="s">
        <v>162</v>
      </c>
      <c r="AT193" s="113" t="s">
        <v>159</v>
      </c>
      <c r="AU193" s="113" t="s">
        <v>77</v>
      </c>
      <c r="AY193" s="12" t="s">
        <v>124</v>
      </c>
      <c r="BE193" s="114">
        <f t="shared" ref="BE193:BE198" si="4">IF(N193="základní",J193,0)</f>
        <v>0</v>
      </c>
      <c r="BF193" s="114">
        <f t="shared" ref="BF193:BF198" si="5">IF(N193="snížená",J193,0)</f>
        <v>0</v>
      </c>
      <c r="BG193" s="114">
        <f t="shared" ref="BG193:BG198" si="6">IF(N193="zákl. přenesená",J193,0)</f>
        <v>0</v>
      </c>
      <c r="BH193" s="114">
        <f t="shared" ref="BH193:BH198" si="7">IF(N193="sníž. přenesená",J193,0)</f>
        <v>0</v>
      </c>
      <c r="BI193" s="114">
        <f t="shared" ref="BI193:BI198" si="8">IF(N193="nulová",J193,0)</f>
        <v>0</v>
      </c>
      <c r="BJ193" s="12" t="s">
        <v>77</v>
      </c>
      <c r="BK193" s="114">
        <f t="shared" ref="BK193:BK198" si="9">ROUND(I193*H193,2)</f>
        <v>0</v>
      </c>
      <c r="BL193" s="12" t="s">
        <v>123</v>
      </c>
      <c r="BM193" s="113" t="s">
        <v>361</v>
      </c>
    </row>
    <row r="194" spans="2:65" s="1" customFormat="1" ht="16.5" customHeight="1" x14ac:dyDescent="0.2">
      <c r="B194" s="27"/>
      <c r="C194" s="136" t="s">
        <v>271</v>
      </c>
      <c r="D194" s="136" t="s">
        <v>159</v>
      </c>
      <c r="E194" s="137" t="s">
        <v>839</v>
      </c>
      <c r="F194" s="138" t="s">
        <v>840</v>
      </c>
      <c r="G194" s="139" t="s">
        <v>189</v>
      </c>
      <c r="H194" s="140">
        <v>10</v>
      </c>
      <c r="I194" s="141"/>
      <c r="J194" s="142">
        <f t="shared" si="0"/>
        <v>0</v>
      </c>
      <c r="K194" s="138" t="s">
        <v>19</v>
      </c>
      <c r="L194" s="143"/>
      <c r="M194" s="144" t="s">
        <v>19</v>
      </c>
      <c r="N194" s="145" t="s">
        <v>40</v>
      </c>
      <c r="P194" s="111">
        <f t="shared" si="1"/>
        <v>0</v>
      </c>
      <c r="Q194" s="111">
        <v>0</v>
      </c>
      <c r="R194" s="111">
        <f t="shared" si="2"/>
        <v>0</v>
      </c>
      <c r="S194" s="111">
        <v>0</v>
      </c>
      <c r="T194" s="112">
        <f t="shared" si="3"/>
        <v>0</v>
      </c>
      <c r="AR194" s="113" t="s">
        <v>162</v>
      </c>
      <c r="AT194" s="113" t="s">
        <v>159</v>
      </c>
      <c r="AU194" s="113" t="s">
        <v>77</v>
      </c>
      <c r="AY194" s="12" t="s">
        <v>124</v>
      </c>
      <c r="BE194" s="114">
        <f t="shared" si="4"/>
        <v>0</v>
      </c>
      <c r="BF194" s="114">
        <f t="shared" si="5"/>
        <v>0</v>
      </c>
      <c r="BG194" s="114">
        <f t="shared" si="6"/>
        <v>0</v>
      </c>
      <c r="BH194" s="114">
        <f t="shared" si="7"/>
        <v>0</v>
      </c>
      <c r="BI194" s="114">
        <f t="shared" si="8"/>
        <v>0</v>
      </c>
      <c r="BJ194" s="12" t="s">
        <v>77</v>
      </c>
      <c r="BK194" s="114">
        <f t="shared" si="9"/>
        <v>0</v>
      </c>
      <c r="BL194" s="12" t="s">
        <v>123</v>
      </c>
      <c r="BM194" s="113" t="s">
        <v>364</v>
      </c>
    </row>
    <row r="195" spans="2:65" s="1" customFormat="1" ht="16.5" customHeight="1" x14ac:dyDescent="0.2">
      <c r="B195" s="27"/>
      <c r="C195" s="136" t="s">
        <v>368</v>
      </c>
      <c r="D195" s="136" t="s">
        <v>159</v>
      </c>
      <c r="E195" s="137" t="s">
        <v>841</v>
      </c>
      <c r="F195" s="138" t="s">
        <v>842</v>
      </c>
      <c r="G195" s="139" t="s">
        <v>121</v>
      </c>
      <c r="H195" s="140">
        <v>2</v>
      </c>
      <c r="I195" s="141"/>
      <c r="J195" s="142">
        <f t="shared" si="0"/>
        <v>0</v>
      </c>
      <c r="K195" s="138" t="s">
        <v>19</v>
      </c>
      <c r="L195" s="143"/>
      <c r="M195" s="144" t="s">
        <v>19</v>
      </c>
      <c r="N195" s="145" t="s">
        <v>40</v>
      </c>
      <c r="P195" s="111">
        <f t="shared" si="1"/>
        <v>0</v>
      </c>
      <c r="Q195" s="111">
        <v>0</v>
      </c>
      <c r="R195" s="111">
        <f t="shared" si="2"/>
        <v>0</v>
      </c>
      <c r="S195" s="111">
        <v>0</v>
      </c>
      <c r="T195" s="112">
        <f t="shared" si="3"/>
        <v>0</v>
      </c>
      <c r="AR195" s="113" t="s">
        <v>162</v>
      </c>
      <c r="AT195" s="113" t="s">
        <v>159</v>
      </c>
      <c r="AU195" s="113" t="s">
        <v>77</v>
      </c>
      <c r="AY195" s="12" t="s">
        <v>124</v>
      </c>
      <c r="BE195" s="114">
        <f t="shared" si="4"/>
        <v>0</v>
      </c>
      <c r="BF195" s="114">
        <f t="shared" si="5"/>
        <v>0</v>
      </c>
      <c r="BG195" s="114">
        <f t="shared" si="6"/>
        <v>0</v>
      </c>
      <c r="BH195" s="114">
        <f t="shared" si="7"/>
        <v>0</v>
      </c>
      <c r="BI195" s="114">
        <f t="shared" si="8"/>
        <v>0</v>
      </c>
      <c r="BJ195" s="12" t="s">
        <v>77</v>
      </c>
      <c r="BK195" s="114">
        <f t="shared" si="9"/>
        <v>0</v>
      </c>
      <c r="BL195" s="12" t="s">
        <v>123</v>
      </c>
      <c r="BM195" s="113" t="s">
        <v>366</v>
      </c>
    </row>
    <row r="196" spans="2:65" s="1" customFormat="1" ht="16.5" customHeight="1" x14ac:dyDescent="0.2">
      <c r="B196" s="27"/>
      <c r="C196" s="136" t="s">
        <v>276</v>
      </c>
      <c r="D196" s="136" t="s">
        <v>159</v>
      </c>
      <c r="E196" s="137" t="s">
        <v>843</v>
      </c>
      <c r="F196" s="138" t="s">
        <v>844</v>
      </c>
      <c r="G196" s="139" t="s">
        <v>121</v>
      </c>
      <c r="H196" s="140">
        <v>2</v>
      </c>
      <c r="I196" s="141"/>
      <c r="J196" s="142">
        <f t="shared" si="0"/>
        <v>0</v>
      </c>
      <c r="K196" s="138" t="s">
        <v>19</v>
      </c>
      <c r="L196" s="143"/>
      <c r="M196" s="144" t="s">
        <v>19</v>
      </c>
      <c r="N196" s="145" t="s">
        <v>40</v>
      </c>
      <c r="P196" s="111">
        <f t="shared" si="1"/>
        <v>0</v>
      </c>
      <c r="Q196" s="111">
        <v>0</v>
      </c>
      <c r="R196" s="111">
        <f t="shared" si="2"/>
        <v>0</v>
      </c>
      <c r="S196" s="111">
        <v>0</v>
      </c>
      <c r="T196" s="112">
        <f t="shared" si="3"/>
        <v>0</v>
      </c>
      <c r="AR196" s="113" t="s">
        <v>162</v>
      </c>
      <c r="AT196" s="113" t="s">
        <v>159</v>
      </c>
      <c r="AU196" s="113" t="s">
        <v>77</v>
      </c>
      <c r="AY196" s="12" t="s">
        <v>124</v>
      </c>
      <c r="BE196" s="114">
        <f t="shared" si="4"/>
        <v>0</v>
      </c>
      <c r="BF196" s="114">
        <f t="shared" si="5"/>
        <v>0</v>
      </c>
      <c r="BG196" s="114">
        <f t="shared" si="6"/>
        <v>0</v>
      </c>
      <c r="BH196" s="114">
        <f t="shared" si="7"/>
        <v>0</v>
      </c>
      <c r="BI196" s="114">
        <f t="shared" si="8"/>
        <v>0</v>
      </c>
      <c r="BJ196" s="12" t="s">
        <v>77</v>
      </c>
      <c r="BK196" s="114">
        <f t="shared" si="9"/>
        <v>0</v>
      </c>
      <c r="BL196" s="12" t="s">
        <v>123</v>
      </c>
      <c r="BM196" s="113" t="s">
        <v>369</v>
      </c>
    </row>
    <row r="197" spans="2:65" s="1" customFormat="1" ht="24.2" customHeight="1" x14ac:dyDescent="0.2">
      <c r="B197" s="27"/>
      <c r="C197" s="102" t="s">
        <v>373</v>
      </c>
      <c r="D197" s="102" t="s">
        <v>118</v>
      </c>
      <c r="E197" s="103" t="s">
        <v>845</v>
      </c>
      <c r="F197" s="104" t="s">
        <v>846</v>
      </c>
      <c r="G197" s="105" t="s">
        <v>121</v>
      </c>
      <c r="H197" s="106">
        <v>1</v>
      </c>
      <c r="I197" s="107"/>
      <c r="J197" s="108">
        <f t="shared" si="0"/>
        <v>0</v>
      </c>
      <c r="K197" s="104" t="s">
        <v>19</v>
      </c>
      <c r="L197" s="27"/>
      <c r="M197" s="109" t="s">
        <v>19</v>
      </c>
      <c r="N197" s="110" t="s">
        <v>40</v>
      </c>
      <c r="P197" s="111">
        <f t="shared" si="1"/>
        <v>0</v>
      </c>
      <c r="Q197" s="111">
        <v>0</v>
      </c>
      <c r="R197" s="111">
        <f t="shared" si="2"/>
        <v>0</v>
      </c>
      <c r="S197" s="111">
        <v>0</v>
      </c>
      <c r="T197" s="112">
        <f t="shared" si="3"/>
        <v>0</v>
      </c>
      <c r="AR197" s="113" t="s">
        <v>123</v>
      </c>
      <c r="AT197" s="113" t="s">
        <v>118</v>
      </c>
      <c r="AU197" s="113" t="s">
        <v>77</v>
      </c>
      <c r="AY197" s="12" t="s">
        <v>124</v>
      </c>
      <c r="BE197" s="114">
        <f t="shared" si="4"/>
        <v>0</v>
      </c>
      <c r="BF197" s="114">
        <f t="shared" si="5"/>
        <v>0</v>
      </c>
      <c r="BG197" s="114">
        <f t="shared" si="6"/>
        <v>0</v>
      </c>
      <c r="BH197" s="114">
        <f t="shared" si="7"/>
        <v>0</v>
      </c>
      <c r="BI197" s="114">
        <f t="shared" si="8"/>
        <v>0</v>
      </c>
      <c r="BJ197" s="12" t="s">
        <v>77</v>
      </c>
      <c r="BK197" s="114">
        <f t="shared" si="9"/>
        <v>0</v>
      </c>
      <c r="BL197" s="12" t="s">
        <v>123</v>
      </c>
      <c r="BM197" s="113" t="s">
        <v>371</v>
      </c>
    </row>
    <row r="198" spans="2:65" s="1" customFormat="1" ht="16.5" customHeight="1" x14ac:dyDescent="0.2">
      <c r="B198" s="27"/>
      <c r="C198" s="136" t="s">
        <v>279</v>
      </c>
      <c r="D198" s="136" t="s">
        <v>159</v>
      </c>
      <c r="E198" s="137" t="s">
        <v>258</v>
      </c>
      <c r="F198" s="138" t="s">
        <v>259</v>
      </c>
      <c r="G198" s="139" t="s">
        <v>199</v>
      </c>
      <c r="H198" s="140">
        <v>95.4</v>
      </c>
      <c r="I198" s="141"/>
      <c r="J198" s="142">
        <f t="shared" si="0"/>
        <v>0</v>
      </c>
      <c r="K198" s="138" t="s">
        <v>19</v>
      </c>
      <c r="L198" s="143"/>
      <c r="M198" s="144" t="s">
        <v>19</v>
      </c>
      <c r="N198" s="145" t="s">
        <v>40</v>
      </c>
      <c r="P198" s="111">
        <f t="shared" si="1"/>
        <v>0</v>
      </c>
      <c r="Q198" s="111">
        <v>0</v>
      </c>
      <c r="R198" s="111">
        <f t="shared" si="2"/>
        <v>0</v>
      </c>
      <c r="S198" s="111">
        <v>0</v>
      </c>
      <c r="T198" s="112">
        <f t="shared" si="3"/>
        <v>0</v>
      </c>
      <c r="AR198" s="113" t="s">
        <v>162</v>
      </c>
      <c r="AT198" s="113" t="s">
        <v>159</v>
      </c>
      <c r="AU198" s="113" t="s">
        <v>77</v>
      </c>
      <c r="AY198" s="12" t="s">
        <v>124</v>
      </c>
      <c r="BE198" s="114">
        <f t="shared" si="4"/>
        <v>0</v>
      </c>
      <c r="BF198" s="114">
        <f t="shared" si="5"/>
        <v>0</v>
      </c>
      <c r="BG198" s="114">
        <f t="shared" si="6"/>
        <v>0</v>
      </c>
      <c r="BH198" s="114">
        <f t="shared" si="7"/>
        <v>0</v>
      </c>
      <c r="BI198" s="114">
        <f t="shared" si="8"/>
        <v>0</v>
      </c>
      <c r="BJ198" s="12" t="s">
        <v>77</v>
      </c>
      <c r="BK198" s="114">
        <f t="shared" si="9"/>
        <v>0</v>
      </c>
      <c r="BL198" s="12" t="s">
        <v>123</v>
      </c>
      <c r="BM198" s="113" t="s">
        <v>376</v>
      </c>
    </row>
    <row r="199" spans="2:65" s="1" customFormat="1" ht="19.5" x14ac:dyDescent="0.2">
      <c r="B199" s="27"/>
      <c r="D199" s="115" t="s">
        <v>125</v>
      </c>
      <c r="F199" s="116" t="s">
        <v>753</v>
      </c>
      <c r="I199" s="117"/>
      <c r="L199" s="27"/>
      <c r="M199" s="118"/>
      <c r="T199" s="48"/>
      <c r="AT199" s="12" t="s">
        <v>125</v>
      </c>
      <c r="AU199" s="12" t="s">
        <v>77</v>
      </c>
    </row>
    <row r="200" spans="2:65" s="1" customFormat="1" ht="16.5" customHeight="1" x14ac:dyDescent="0.2">
      <c r="B200" s="27"/>
      <c r="C200" s="136" t="s">
        <v>382</v>
      </c>
      <c r="D200" s="136" t="s">
        <v>159</v>
      </c>
      <c r="E200" s="137" t="s">
        <v>847</v>
      </c>
      <c r="F200" s="138" t="s">
        <v>848</v>
      </c>
      <c r="G200" s="139" t="s">
        <v>199</v>
      </c>
      <c r="H200" s="140">
        <v>78.625</v>
      </c>
      <c r="I200" s="141"/>
      <c r="J200" s="142">
        <f>ROUND(I200*H200,2)</f>
        <v>0</v>
      </c>
      <c r="K200" s="138" t="s">
        <v>19</v>
      </c>
      <c r="L200" s="143"/>
      <c r="M200" s="144" t="s">
        <v>19</v>
      </c>
      <c r="N200" s="145" t="s">
        <v>40</v>
      </c>
      <c r="P200" s="111">
        <f>O200*H200</f>
        <v>0</v>
      </c>
      <c r="Q200" s="111">
        <v>0</v>
      </c>
      <c r="R200" s="111">
        <f>Q200*H200</f>
        <v>0</v>
      </c>
      <c r="S200" s="111">
        <v>0</v>
      </c>
      <c r="T200" s="112">
        <f>S200*H200</f>
        <v>0</v>
      </c>
      <c r="AR200" s="113" t="s">
        <v>162</v>
      </c>
      <c r="AT200" s="113" t="s">
        <v>159</v>
      </c>
      <c r="AU200" s="113" t="s">
        <v>77</v>
      </c>
      <c r="AY200" s="12" t="s">
        <v>124</v>
      </c>
      <c r="BE200" s="114">
        <f>IF(N200="základní",J200,0)</f>
        <v>0</v>
      </c>
      <c r="BF200" s="114">
        <f>IF(N200="snížená",J200,0)</f>
        <v>0</v>
      </c>
      <c r="BG200" s="114">
        <f>IF(N200="zákl. přenesená",J200,0)</f>
        <v>0</v>
      </c>
      <c r="BH200" s="114">
        <f>IF(N200="sníž. přenesená",J200,0)</f>
        <v>0</v>
      </c>
      <c r="BI200" s="114">
        <f>IF(N200="nulová",J200,0)</f>
        <v>0</v>
      </c>
      <c r="BJ200" s="12" t="s">
        <v>77</v>
      </c>
      <c r="BK200" s="114">
        <f>ROUND(I200*H200,2)</f>
        <v>0</v>
      </c>
      <c r="BL200" s="12" t="s">
        <v>123</v>
      </c>
      <c r="BM200" s="113" t="s">
        <v>380</v>
      </c>
    </row>
    <row r="201" spans="2:65" s="1" customFormat="1" ht="19.5" x14ac:dyDescent="0.2">
      <c r="B201" s="27"/>
      <c r="D201" s="115" t="s">
        <v>125</v>
      </c>
      <c r="F201" s="116" t="s">
        <v>849</v>
      </c>
      <c r="I201" s="117"/>
      <c r="L201" s="27"/>
      <c r="M201" s="118"/>
      <c r="T201" s="48"/>
      <c r="AT201" s="12" t="s">
        <v>125</v>
      </c>
      <c r="AU201" s="12" t="s">
        <v>77</v>
      </c>
    </row>
    <row r="202" spans="2:65" s="1" customFormat="1" ht="16.5" customHeight="1" x14ac:dyDescent="0.2">
      <c r="B202" s="27"/>
      <c r="C202" s="136" t="s">
        <v>282</v>
      </c>
      <c r="D202" s="136" t="s">
        <v>159</v>
      </c>
      <c r="E202" s="137" t="s">
        <v>850</v>
      </c>
      <c r="F202" s="138" t="s">
        <v>851</v>
      </c>
      <c r="G202" s="139" t="s">
        <v>199</v>
      </c>
      <c r="H202" s="140">
        <v>8.8800000000000008</v>
      </c>
      <c r="I202" s="141"/>
      <c r="J202" s="142">
        <f>ROUND(I202*H202,2)</f>
        <v>0</v>
      </c>
      <c r="K202" s="138" t="s">
        <v>19</v>
      </c>
      <c r="L202" s="143"/>
      <c r="M202" s="144" t="s">
        <v>19</v>
      </c>
      <c r="N202" s="145" t="s">
        <v>40</v>
      </c>
      <c r="P202" s="111">
        <f>O202*H202</f>
        <v>0</v>
      </c>
      <c r="Q202" s="111">
        <v>0</v>
      </c>
      <c r="R202" s="111">
        <f>Q202*H202</f>
        <v>0</v>
      </c>
      <c r="S202" s="111">
        <v>0</v>
      </c>
      <c r="T202" s="112">
        <f>S202*H202</f>
        <v>0</v>
      </c>
      <c r="AR202" s="113" t="s">
        <v>162</v>
      </c>
      <c r="AT202" s="113" t="s">
        <v>159</v>
      </c>
      <c r="AU202" s="113" t="s">
        <v>77</v>
      </c>
      <c r="AY202" s="12" t="s">
        <v>124</v>
      </c>
      <c r="BE202" s="114">
        <f>IF(N202="základní",J202,0)</f>
        <v>0</v>
      </c>
      <c r="BF202" s="114">
        <f>IF(N202="snížená",J202,0)</f>
        <v>0</v>
      </c>
      <c r="BG202" s="114">
        <f>IF(N202="zákl. přenesená",J202,0)</f>
        <v>0</v>
      </c>
      <c r="BH202" s="114">
        <f>IF(N202="sníž. přenesená",J202,0)</f>
        <v>0</v>
      </c>
      <c r="BI202" s="114">
        <f>IF(N202="nulová",J202,0)</f>
        <v>0</v>
      </c>
      <c r="BJ202" s="12" t="s">
        <v>77</v>
      </c>
      <c r="BK202" s="114">
        <f>ROUND(I202*H202,2)</f>
        <v>0</v>
      </c>
      <c r="BL202" s="12" t="s">
        <v>123</v>
      </c>
      <c r="BM202" s="113" t="s">
        <v>385</v>
      </c>
    </row>
    <row r="203" spans="2:65" s="1" customFormat="1" ht="19.5" x14ac:dyDescent="0.2">
      <c r="B203" s="27"/>
      <c r="D203" s="115" t="s">
        <v>125</v>
      </c>
      <c r="F203" s="116" t="s">
        <v>852</v>
      </c>
      <c r="I203" s="117"/>
      <c r="L203" s="27"/>
      <c r="M203" s="118"/>
      <c r="T203" s="48"/>
      <c r="AT203" s="12" t="s">
        <v>125</v>
      </c>
      <c r="AU203" s="12" t="s">
        <v>77</v>
      </c>
    </row>
    <row r="204" spans="2:65" s="1" customFormat="1" ht="24.2" customHeight="1" x14ac:dyDescent="0.2">
      <c r="B204" s="27"/>
      <c r="C204" s="102" t="s">
        <v>391</v>
      </c>
      <c r="D204" s="102" t="s">
        <v>118</v>
      </c>
      <c r="E204" s="103" t="s">
        <v>243</v>
      </c>
      <c r="F204" s="104" t="s">
        <v>244</v>
      </c>
      <c r="G204" s="105" t="s">
        <v>199</v>
      </c>
      <c r="H204" s="106">
        <v>182.905</v>
      </c>
      <c r="I204" s="107"/>
      <c r="J204" s="108">
        <f>ROUND(I204*H204,2)</f>
        <v>0</v>
      </c>
      <c r="K204" s="104" t="s">
        <v>19</v>
      </c>
      <c r="L204" s="27"/>
      <c r="M204" s="109" t="s">
        <v>19</v>
      </c>
      <c r="N204" s="110" t="s">
        <v>40</v>
      </c>
      <c r="P204" s="111">
        <f>O204*H204</f>
        <v>0</v>
      </c>
      <c r="Q204" s="111">
        <v>0</v>
      </c>
      <c r="R204" s="111">
        <f>Q204*H204</f>
        <v>0</v>
      </c>
      <c r="S204" s="111">
        <v>0</v>
      </c>
      <c r="T204" s="112">
        <f>S204*H204</f>
        <v>0</v>
      </c>
      <c r="AR204" s="113" t="s">
        <v>123</v>
      </c>
      <c r="AT204" s="113" t="s">
        <v>118</v>
      </c>
      <c r="AU204" s="113" t="s">
        <v>77</v>
      </c>
      <c r="AY204" s="12" t="s">
        <v>124</v>
      </c>
      <c r="BE204" s="114">
        <f>IF(N204="základní",J204,0)</f>
        <v>0</v>
      </c>
      <c r="BF204" s="114">
        <f>IF(N204="snížená",J204,0)</f>
        <v>0</v>
      </c>
      <c r="BG204" s="114">
        <f>IF(N204="zákl. přenesená",J204,0)</f>
        <v>0</v>
      </c>
      <c r="BH204" s="114">
        <f>IF(N204="sníž. přenesená",J204,0)</f>
        <v>0</v>
      </c>
      <c r="BI204" s="114">
        <f>IF(N204="nulová",J204,0)</f>
        <v>0</v>
      </c>
      <c r="BJ204" s="12" t="s">
        <v>77</v>
      </c>
      <c r="BK204" s="114">
        <f>ROUND(I204*H204,2)</f>
        <v>0</v>
      </c>
      <c r="BL204" s="12" t="s">
        <v>123</v>
      </c>
      <c r="BM204" s="113" t="s">
        <v>389</v>
      </c>
    </row>
    <row r="205" spans="2:65" s="1" customFormat="1" ht="19.5" x14ac:dyDescent="0.2">
      <c r="B205" s="27"/>
      <c r="D205" s="115" t="s">
        <v>125</v>
      </c>
      <c r="F205" s="116" t="s">
        <v>853</v>
      </c>
      <c r="I205" s="117"/>
      <c r="L205" s="27"/>
      <c r="M205" s="118"/>
      <c r="T205" s="48"/>
      <c r="AT205" s="12" t="s">
        <v>125</v>
      </c>
      <c r="AU205" s="12" t="s">
        <v>77</v>
      </c>
    </row>
    <row r="206" spans="2:65" s="1" customFormat="1" ht="16.5" customHeight="1" x14ac:dyDescent="0.2">
      <c r="B206" s="27"/>
      <c r="C206" s="102" t="s">
        <v>287</v>
      </c>
      <c r="D206" s="102" t="s">
        <v>118</v>
      </c>
      <c r="E206" s="103" t="s">
        <v>606</v>
      </c>
      <c r="F206" s="104" t="s">
        <v>607</v>
      </c>
      <c r="G206" s="105" t="s">
        <v>189</v>
      </c>
      <c r="H206" s="106">
        <v>7.2</v>
      </c>
      <c r="I206" s="107"/>
      <c r="J206" s="108">
        <f>ROUND(I206*H206,2)</f>
        <v>0</v>
      </c>
      <c r="K206" s="104" t="s">
        <v>19</v>
      </c>
      <c r="L206" s="27"/>
      <c r="M206" s="109" t="s">
        <v>19</v>
      </c>
      <c r="N206" s="110" t="s">
        <v>40</v>
      </c>
      <c r="P206" s="111">
        <f>O206*H206</f>
        <v>0</v>
      </c>
      <c r="Q206" s="111">
        <v>0</v>
      </c>
      <c r="R206" s="111">
        <f>Q206*H206</f>
        <v>0</v>
      </c>
      <c r="S206" s="111">
        <v>0</v>
      </c>
      <c r="T206" s="112">
        <f>S206*H206</f>
        <v>0</v>
      </c>
      <c r="AR206" s="113" t="s">
        <v>123</v>
      </c>
      <c r="AT206" s="113" t="s">
        <v>118</v>
      </c>
      <c r="AU206" s="113" t="s">
        <v>77</v>
      </c>
      <c r="AY206" s="12" t="s">
        <v>124</v>
      </c>
      <c r="BE206" s="114">
        <f>IF(N206="základní",J206,0)</f>
        <v>0</v>
      </c>
      <c r="BF206" s="114">
        <f>IF(N206="snížená",J206,0)</f>
        <v>0</v>
      </c>
      <c r="BG206" s="114">
        <f>IF(N206="zákl. přenesená",J206,0)</f>
        <v>0</v>
      </c>
      <c r="BH206" s="114">
        <f>IF(N206="sníž. přenesená",J206,0)</f>
        <v>0</v>
      </c>
      <c r="BI206" s="114">
        <f>IF(N206="nulová",J206,0)</f>
        <v>0</v>
      </c>
      <c r="BJ206" s="12" t="s">
        <v>77</v>
      </c>
      <c r="BK206" s="114">
        <f>ROUND(I206*H206,2)</f>
        <v>0</v>
      </c>
      <c r="BL206" s="12" t="s">
        <v>123</v>
      </c>
      <c r="BM206" s="113" t="s">
        <v>392</v>
      </c>
    </row>
    <row r="207" spans="2:65" s="1" customFormat="1" ht="29.25" x14ac:dyDescent="0.2">
      <c r="B207" s="27"/>
      <c r="D207" s="115" t="s">
        <v>125</v>
      </c>
      <c r="F207" s="116" t="s">
        <v>609</v>
      </c>
      <c r="I207" s="117"/>
      <c r="L207" s="27"/>
      <c r="M207" s="118"/>
      <c r="T207" s="48"/>
      <c r="AT207" s="12" t="s">
        <v>125</v>
      </c>
      <c r="AU207" s="12" t="s">
        <v>77</v>
      </c>
    </row>
    <row r="208" spans="2:65" s="1" customFormat="1" ht="16.5" customHeight="1" x14ac:dyDescent="0.2">
      <c r="B208" s="27"/>
      <c r="C208" s="102" t="s">
        <v>395</v>
      </c>
      <c r="D208" s="102" t="s">
        <v>118</v>
      </c>
      <c r="E208" s="103" t="s">
        <v>516</v>
      </c>
      <c r="F208" s="104" t="s">
        <v>517</v>
      </c>
      <c r="G208" s="105" t="s">
        <v>121</v>
      </c>
      <c r="H208" s="106">
        <v>2</v>
      </c>
      <c r="I208" s="107"/>
      <c r="J208" s="108">
        <f>ROUND(I208*H208,2)</f>
        <v>0</v>
      </c>
      <c r="K208" s="104" t="s">
        <v>19</v>
      </c>
      <c r="L208" s="27"/>
      <c r="M208" s="109" t="s">
        <v>19</v>
      </c>
      <c r="N208" s="110" t="s">
        <v>40</v>
      </c>
      <c r="P208" s="111">
        <f>O208*H208</f>
        <v>0</v>
      </c>
      <c r="Q208" s="111">
        <v>0</v>
      </c>
      <c r="R208" s="111">
        <f>Q208*H208</f>
        <v>0</v>
      </c>
      <c r="S208" s="111">
        <v>0</v>
      </c>
      <c r="T208" s="112">
        <f>S208*H208</f>
        <v>0</v>
      </c>
      <c r="AR208" s="113" t="s">
        <v>123</v>
      </c>
      <c r="AT208" s="113" t="s">
        <v>118</v>
      </c>
      <c r="AU208" s="113" t="s">
        <v>77</v>
      </c>
      <c r="AY208" s="12" t="s">
        <v>124</v>
      </c>
      <c r="BE208" s="114">
        <f>IF(N208="základní",J208,0)</f>
        <v>0</v>
      </c>
      <c r="BF208" s="114">
        <f>IF(N208="snížená",J208,0)</f>
        <v>0</v>
      </c>
      <c r="BG208" s="114">
        <f>IF(N208="zákl. přenesená",J208,0)</f>
        <v>0</v>
      </c>
      <c r="BH208" s="114">
        <f>IF(N208="sníž. přenesená",J208,0)</f>
        <v>0</v>
      </c>
      <c r="BI208" s="114">
        <f>IF(N208="nulová",J208,0)</f>
        <v>0</v>
      </c>
      <c r="BJ208" s="12" t="s">
        <v>77</v>
      </c>
      <c r="BK208" s="114">
        <f>ROUND(I208*H208,2)</f>
        <v>0</v>
      </c>
      <c r="BL208" s="12" t="s">
        <v>123</v>
      </c>
      <c r="BM208" s="113" t="s">
        <v>394</v>
      </c>
    </row>
    <row r="209" spans="2:65" s="1" customFormat="1" ht="19.5" x14ac:dyDescent="0.2">
      <c r="B209" s="27"/>
      <c r="D209" s="115" t="s">
        <v>125</v>
      </c>
      <c r="F209" s="116" t="s">
        <v>501</v>
      </c>
      <c r="I209" s="117"/>
      <c r="L209" s="27"/>
      <c r="M209" s="118"/>
      <c r="T209" s="48"/>
      <c r="AT209" s="12" t="s">
        <v>125</v>
      </c>
      <c r="AU209" s="12" t="s">
        <v>77</v>
      </c>
    </row>
    <row r="210" spans="2:65" s="1" customFormat="1" ht="21.75" customHeight="1" x14ac:dyDescent="0.2">
      <c r="B210" s="27"/>
      <c r="C210" s="102" t="s">
        <v>291</v>
      </c>
      <c r="D210" s="102" t="s">
        <v>118</v>
      </c>
      <c r="E210" s="103" t="s">
        <v>612</v>
      </c>
      <c r="F210" s="104" t="s">
        <v>613</v>
      </c>
      <c r="G210" s="105" t="s">
        <v>227</v>
      </c>
      <c r="H210" s="106">
        <v>46</v>
      </c>
      <c r="I210" s="107"/>
      <c r="J210" s="108">
        <f>ROUND(I210*H210,2)</f>
        <v>0</v>
      </c>
      <c r="K210" s="104" t="s">
        <v>19</v>
      </c>
      <c r="L210" s="27"/>
      <c r="M210" s="109" t="s">
        <v>19</v>
      </c>
      <c r="N210" s="110" t="s">
        <v>40</v>
      </c>
      <c r="P210" s="111">
        <f>O210*H210</f>
        <v>0</v>
      </c>
      <c r="Q210" s="111">
        <v>0</v>
      </c>
      <c r="R210" s="111">
        <f>Q210*H210</f>
        <v>0</v>
      </c>
      <c r="S210" s="111">
        <v>0</v>
      </c>
      <c r="T210" s="112">
        <f>S210*H210</f>
        <v>0</v>
      </c>
      <c r="AR210" s="113" t="s">
        <v>123</v>
      </c>
      <c r="AT210" s="113" t="s">
        <v>118</v>
      </c>
      <c r="AU210" s="113" t="s">
        <v>77</v>
      </c>
      <c r="AY210" s="12" t="s">
        <v>124</v>
      </c>
      <c r="BE210" s="114">
        <f>IF(N210="základní",J210,0)</f>
        <v>0</v>
      </c>
      <c r="BF210" s="114">
        <f>IF(N210="snížená",J210,0)</f>
        <v>0</v>
      </c>
      <c r="BG210" s="114">
        <f>IF(N210="zákl. přenesená",J210,0)</f>
        <v>0</v>
      </c>
      <c r="BH210" s="114">
        <f>IF(N210="sníž. přenesená",J210,0)</f>
        <v>0</v>
      </c>
      <c r="BI210" s="114">
        <f>IF(N210="nulová",J210,0)</f>
        <v>0</v>
      </c>
      <c r="BJ210" s="12" t="s">
        <v>77</v>
      </c>
      <c r="BK210" s="114">
        <f>ROUND(I210*H210,2)</f>
        <v>0</v>
      </c>
      <c r="BL210" s="12" t="s">
        <v>123</v>
      </c>
      <c r="BM210" s="113" t="s">
        <v>398</v>
      </c>
    </row>
    <row r="211" spans="2:65" s="1" customFormat="1" ht="19.5" x14ac:dyDescent="0.2">
      <c r="B211" s="27"/>
      <c r="D211" s="115" t="s">
        <v>125</v>
      </c>
      <c r="F211" s="116" t="s">
        <v>854</v>
      </c>
      <c r="I211" s="117"/>
      <c r="L211" s="27"/>
      <c r="M211" s="118"/>
      <c r="T211" s="48"/>
      <c r="AT211" s="12" t="s">
        <v>125</v>
      </c>
      <c r="AU211" s="12" t="s">
        <v>77</v>
      </c>
    </row>
    <row r="212" spans="2:65" s="1" customFormat="1" ht="16.5" customHeight="1" x14ac:dyDescent="0.2">
      <c r="B212" s="27"/>
      <c r="C212" s="102" t="s">
        <v>403</v>
      </c>
      <c r="D212" s="102" t="s">
        <v>118</v>
      </c>
      <c r="E212" s="103" t="s">
        <v>616</v>
      </c>
      <c r="F212" s="104" t="s">
        <v>617</v>
      </c>
      <c r="G212" s="105" t="s">
        <v>189</v>
      </c>
      <c r="H212" s="106">
        <v>24.3</v>
      </c>
      <c r="I212" s="107"/>
      <c r="J212" s="108">
        <f>ROUND(I212*H212,2)</f>
        <v>0</v>
      </c>
      <c r="K212" s="104" t="s">
        <v>19</v>
      </c>
      <c r="L212" s="27"/>
      <c r="M212" s="109" t="s">
        <v>19</v>
      </c>
      <c r="N212" s="110" t="s">
        <v>40</v>
      </c>
      <c r="P212" s="111">
        <f>O212*H212</f>
        <v>0</v>
      </c>
      <c r="Q212" s="111">
        <v>0</v>
      </c>
      <c r="R212" s="111">
        <f>Q212*H212</f>
        <v>0</v>
      </c>
      <c r="S212" s="111">
        <v>0</v>
      </c>
      <c r="T212" s="112">
        <f>S212*H212</f>
        <v>0</v>
      </c>
      <c r="AR212" s="113" t="s">
        <v>123</v>
      </c>
      <c r="AT212" s="113" t="s">
        <v>118</v>
      </c>
      <c r="AU212" s="113" t="s">
        <v>77</v>
      </c>
      <c r="AY212" s="12" t="s">
        <v>124</v>
      </c>
      <c r="BE212" s="114">
        <f>IF(N212="základní",J212,0)</f>
        <v>0</v>
      </c>
      <c r="BF212" s="114">
        <f>IF(N212="snížená",J212,0)</f>
        <v>0</v>
      </c>
      <c r="BG212" s="114">
        <f>IF(N212="zákl. přenesená",J212,0)</f>
        <v>0</v>
      </c>
      <c r="BH212" s="114">
        <f>IF(N212="sníž. přenesená",J212,0)</f>
        <v>0</v>
      </c>
      <c r="BI212" s="114">
        <f>IF(N212="nulová",J212,0)</f>
        <v>0</v>
      </c>
      <c r="BJ212" s="12" t="s">
        <v>77</v>
      </c>
      <c r="BK212" s="114">
        <f>ROUND(I212*H212,2)</f>
        <v>0</v>
      </c>
      <c r="BL212" s="12" t="s">
        <v>123</v>
      </c>
      <c r="BM212" s="113" t="s">
        <v>402</v>
      </c>
    </row>
    <row r="213" spans="2:65" s="1" customFormat="1" ht="29.25" x14ac:dyDescent="0.2">
      <c r="B213" s="27"/>
      <c r="D213" s="115" t="s">
        <v>125</v>
      </c>
      <c r="F213" s="116" t="s">
        <v>855</v>
      </c>
      <c r="I213" s="117"/>
      <c r="L213" s="27"/>
      <c r="M213" s="118"/>
      <c r="T213" s="48"/>
      <c r="AT213" s="12" t="s">
        <v>125</v>
      </c>
      <c r="AU213" s="12" t="s">
        <v>77</v>
      </c>
    </row>
    <row r="214" spans="2:65" s="1" customFormat="1" ht="16.5" customHeight="1" x14ac:dyDescent="0.2">
      <c r="B214" s="27"/>
      <c r="C214" s="102" t="s">
        <v>294</v>
      </c>
      <c r="D214" s="102" t="s">
        <v>118</v>
      </c>
      <c r="E214" s="103" t="s">
        <v>621</v>
      </c>
      <c r="F214" s="104" t="s">
        <v>622</v>
      </c>
      <c r="G214" s="105" t="s">
        <v>189</v>
      </c>
      <c r="H214" s="106">
        <v>24.3</v>
      </c>
      <c r="I214" s="107"/>
      <c r="J214" s="108">
        <f>ROUND(I214*H214,2)</f>
        <v>0</v>
      </c>
      <c r="K214" s="104" t="s">
        <v>19</v>
      </c>
      <c r="L214" s="27"/>
      <c r="M214" s="109" t="s">
        <v>19</v>
      </c>
      <c r="N214" s="110" t="s">
        <v>40</v>
      </c>
      <c r="P214" s="111">
        <f>O214*H214</f>
        <v>0</v>
      </c>
      <c r="Q214" s="111">
        <v>0</v>
      </c>
      <c r="R214" s="111">
        <f>Q214*H214</f>
        <v>0</v>
      </c>
      <c r="S214" s="111">
        <v>0</v>
      </c>
      <c r="T214" s="112">
        <f>S214*H214</f>
        <v>0</v>
      </c>
      <c r="AR214" s="113" t="s">
        <v>123</v>
      </c>
      <c r="AT214" s="113" t="s">
        <v>118</v>
      </c>
      <c r="AU214" s="113" t="s">
        <v>77</v>
      </c>
      <c r="AY214" s="12" t="s">
        <v>124</v>
      </c>
      <c r="BE214" s="114">
        <f>IF(N214="základní",J214,0)</f>
        <v>0</v>
      </c>
      <c r="BF214" s="114">
        <f>IF(N214="snížená",J214,0)</f>
        <v>0</v>
      </c>
      <c r="BG214" s="114">
        <f>IF(N214="zákl. přenesená",J214,0)</f>
        <v>0</v>
      </c>
      <c r="BH214" s="114">
        <f>IF(N214="sníž. přenesená",J214,0)</f>
        <v>0</v>
      </c>
      <c r="BI214" s="114">
        <f>IF(N214="nulová",J214,0)</f>
        <v>0</v>
      </c>
      <c r="BJ214" s="12" t="s">
        <v>77</v>
      </c>
      <c r="BK214" s="114">
        <f>ROUND(I214*H214,2)</f>
        <v>0</v>
      </c>
      <c r="BL214" s="12" t="s">
        <v>123</v>
      </c>
      <c r="BM214" s="113" t="s">
        <v>406</v>
      </c>
    </row>
    <row r="215" spans="2:65" s="1" customFormat="1" ht="29.25" x14ac:dyDescent="0.2">
      <c r="B215" s="27"/>
      <c r="D215" s="115" t="s">
        <v>125</v>
      </c>
      <c r="F215" s="116" t="s">
        <v>855</v>
      </c>
      <c r="I215" s="117"/>
      <c r="L215" s="27"/>
      <c r="M215" s="118"/>
      <c r="T215" s="48"/>
      <c r="AT215" s="12" t="s">
        <v>125</v>
      </c>
      <c r="AU215" s="12" t="s">
        <v>77</v>
      </c>
    </row>
    <row r="216" spans="2:65" s="1" customFormat="1" ht="16.5" customHeight="1" x14ac:dyDescent="0.2">
      <c r="B216" s="27"/>
      <c r="C216" s="136" t="s">
        <v>412</v>
      </c>
      <c r="D216" s="136" t="s">
        <v>159</v>
      </c>
      <c r="E216" s="137" t="s">
        <v>624</v>
      </c>
      <c r="F216" s="138" t="s">
        <v>625</v>
      </c>
      <c r="G216" s="139" t="s">
        <v>199</v>
      </c>
      <c r="H216" s="140">
        <v>8.0500000000000007</v>
      </c>
      <c r="I216" s="141"/>
      <c r="J216" s="142">
        <f>ROUND(I216*H216,2)</f>
        <v>0</v>
      </c>
      <c r="K216" s="138" t="s">
        <v>19</v>
      </c>
      <c r="L216" s="143"/>
      <c r="M216" s="144" t="s">
        <v>19</v>
      </c>
      <c r="N216" s="145" t="s">
        <v>40</v>
      </c>
      <c r="P216" s="111">
        <f>O216*H216</f>
        <v>0</v>
      </c>
      <c r="Q216" s="111">
        <v>0</v>
      </c>
      <c r="R216" s="111">
        <f>Q216*H216</f>
        <v>0</v>
      </c>
      <c r="S216" s="111">
        <v>0</v>
      </c>
      <c r="T216" s="112">
        <f>S216*H216</f>
        <v>0</v>
      </c>
      <c r="AR216" s="113" t="s">
        <v>162</v>
      </c>
      <c r="AT216" s="113" t="s">
        <v>159</v>
      </c>
      <c r="AU216" s="113" t="s">
        <v>77</v>
      </c>
      <c r="AY216" s="12" t="s">
        <v>124</v>
      </c>
      <c r="BE216" s="114">
        <f>IF(N216="základní",J216,0)</f>
        <v>0</v>
      </c>
      <c r="BF216" s="114">
        <f>IF(N216="snížená",J216,0)</f>
        <v>0</v>
      </c>
      <c r="BG216" s="114">
        <f>IF(N216="zákl. přenesená",J216,0)</f>
        <v>0</v>
      </c>
      <c r="BH216" s="114">
        <f>IF(N216="sníž. přenesená",J216,0)</f>
        <v>0</v>
      </c>
      <c r="BI216" s="114">
        <f>IF(N216="nulová",J216,0)</f>
        <v>0</v>
      </c>
      <c r="BJ216" s="12" t="s">
        <v>77</v>
      </c>
      <c r="BK216" s="114">
        <f>ROUND(I216*H216,2)</f>
        <v>0</v>
      </c>
      <c r="BL216" s="12" t="s">
        <v>123</v>
      </c>
      <c r="BM216" s="113" t="s">
        <v>410</v>
      </c>
    </row>
    <row r="217" spans="2:65" s="1" customFormat="1" ht="19.5" x14ac:dyDescent="0.2">
      <c r="B217" s="27"/>
      <c r="D217" s="115" t="s">
        <v>125</v>
      </c>
      <c r="F217" s="116" t="s">
        <v>856</v>
      </c>
      <c r="I217" s="117"/>
      <c r="L217" s="27"/>
      <c r="M217" s="118"/>
      <c r="T217" s="48"/>
      <c r="AT217" s="12" t="s">
        <v>125</v>
      </c>
      <c r="AU217" s="12" t="s">
        <v>77</v>
      </c>
    </row>
    <row r="218" spans="2:65" s="1" customFormat="1" ht="16.5" customHeight="1" x14ac:dyDescent="0.2">
      <c r="B218" s="27"/>
      <c r="C218" s="136" t="s">
        <v>298</v>
      </c>
      <c r="D218" s="136" t="s">
        <v>159</v>
      </c>
      <c r="E218" s="137" t="s">
        <v>629</v>
      </c>
      <c r="F218" s="138" t="s">
        <v>630</v>
      </c>
      <c r="G218" s="139" t="s">
        <v>199</v>
      </c>
      <c r="H218" s="140">
        <v>5.75</v>
      </c>
      <c r="I218" s="141"/>
      <c r="J218" s="142">
        <f>ROUND(I218*H218,2)</f>
        <v>0</v>
      </c>
      <c r="K218" s="138" t="s">
        <v>19</v>
      </c>
      <c r="L218" s="143"/>
      <c r="M218" s="144" t="s">
        <v>19</v>
      </c>
      <c r="N218" s="145" t="s">
        <v>40</v>
      </c>
      <c r="P218" s="111">
        <f>O218*H218</f>
        <v>0</v>
      </c>
      <c r="Q218" s="111">
        <v>0</v>
      </c>
      <c r="R218" s="111">
        <f>Q218*H218</f>
        <v>0</v>
      </c>
      <c r="S218" s="111">
        <v>0</v>
      </c>
      <c r="T218" s="112">
        <f>S218*H218</f>
        <v>0</v>
      </c>
      <c r="AR218" s="113" t="s">
        <v>162</v>
      </c>
      <c r="AT218" s="113" t="s">
        <v>159</v>
      </c>
      <c r="AU218" s="113" t="s">
        <v>77</v>
      </c>
      <c r="AY218" s="12" t="s">
        <v>124</v>
      </c>
      <c r="BE218" s="114">
        <f>IF(N218="základní",J218,0)</f>
        <v>0</v>
      </c>
      <c r="BF218" s="114">
        <f>IF(N218="snížená",J218,0)</f>
        <v>0</v>
      </c>
      <c r="BG218" s="114">
        <f>IF(N218="zákl. přenesená",J218,0)</f>
        <v>0</v>
      </c>
      <c r="BH218" s="114">
        <f>IF(N218="sníž. přenesená",J218,0)</f>
        <v>0</v>
      </c>
      <c r="BI218" s="114">
        <f>IF(N218="nulová",J218,0)</f>
        <v>0</v>
      </c>
      <c r="BJ218" s="12" t="s">
        <v>77</v>
      </c>
      <c r="BK218" s="114">
        <f>ROUND(I218*H218,2)</f>
        <v>0</v>
      </c>
      <c r="BL218" s="12" t="s">
        <v>123</v>
      </c>
      <c r="BM218" s="113" t="s">
        <v>413</v>
      </c>
    </row>
    <row r="219" spans="2:65" s="1" customFormat="1" ht="19.5" x14ac:dyDescent="0.2">
      <c r="B219" s="27"/>
      <c r="D219" s="115" t="s">
        <v>125</v>
      </c>
      <c r="F219" s="116" t="s">
        <v>857</v>
      </c>
      <c r="I219" s="117"/>
      <c r="L219" s="27"/>
      <c r="M219" s="118"/>
      <c r="T219" s="48"/>
      <c r="AT219" s="12" t="s">
        <v>125</v>
      </c>
      <c r="AU219" s="12" t="s">
        <v>77</v>
      </c>
    </row>
    <row r="220" spans="2:65" s="1" customFormat="1" ht="16.5" customHeight="1" x14ac:dyDescent="0.2">
      <c r="B220" s="27"/>
      <c r="C220" s="136" t="s">
        <v>417</v>
      </c>
      <c r="D220" s="136" t="s">
        <v>159</v>
      </c>
      <c r="E220" s="137" t="s">
        <v>633</v>
      </c>
      <c r="F220" s="138" t="s">
        <v>634</v>
      </c>
      <c r="G220" s="139" t="s">
        <v>199</v>
      </c>
      <c r="H220" s="140">
        <v>5.75</v>
      </c>
      <c r="I220" s="141"/>
      <c r="J220" s="142">
        <f>ROUND(I220*H220,2)</f>
        <v>0</v>
      </c>
      <c r="K220" s="138" t="s">
        <v>19</v>
      </c>
      <c r="L220" s="143"/>
      <c r="M220" s="144" t="s">
        <v>19</v>
      </c>
      <c r="N220" s="145" t="s">
        <v>40</v>
      </c>
      <c r="P220" s="111">
        <f>O220*H220</f>
        <v>0</v>
      </c>
      <c r="Q220" s="111">
        <v>0</v>
      </c>
      <c r="R220" s="111">
        <f>Q220*H220</f>
        <v>0</v>
      </c>
      <c r="S220" s="111">
        <v>0</v>
      </c>
      <c r="T220" s="112">
        <f>S220*H220</f>
        <v>0</v>
      </c>
      <c r="AR220" s="113" t="s">
        <v>162</v>
      </c>
      <c r="AT220" s="113" t="s">
        <v>159</v>
      </c>
      <c r="AU220" s="113" t="s">
        <v>77</v>
      </c>
      <c r="AY220" s="12" t="s">
        <v>124</v>
      </c>
      <c r="BE220" s="114">
        <f>IF(N220="základní",J220,0)</f>
        <v>0</v>
      </c>
      <c r="BF220" s="114">
        <f>IF(N220="snížená",J220,0)</f>
        <v>0</v>
      </c>
      <c r="BG220" s="114">
        <f>IF(N220="zákl. přenesená",J220,0)</f>
        <v>0</v>
      </c>
      <c r="BH220" s="114">
        <f>IF(N220="sníž. přenesená",J220,0)</f>
        <v>0</v>
      </c>
      <c r="BI220" s="114">
        <f>IF(N220="nulová",J220,0)</f>
        <v>0</v>
      </c>
      <c r="BJ220" s="12" t="s">
        <v>77</v>
      </c>
      <c r="BK220" s="114">
        <f>ROUND(I220*H220,2)</f>
        <v>0</v>
      </c>
      <c r="BL220" s="12" t="s">
        <v>123</v>
      </c>
      <c r="BM220" s="113" t="s">
        <v>415</v>
      </c>
    </row>
    <row r="221" spans="2:65" s="1" customFormat="1" ht="19.5" x14ac:dyDescent="0.2">
      <c r="B221" s="27"/>
      <c r="D221" s="115" t="s">
        <v>125</v>
      </c>
      <c r="F221" s="116" t="s">
        <v>857</v>
      </c>
      <c r="I221" s="117"/>
      <c r="L221" s="27"/>
      <c r="M221" s="118"/>
      <c r="T221" s="48"/>
      <c r="AT221" s="12" t="s">
        <v>125</v>
      </c>
      <c r="AU221" s="12" t="s">
        <v>77</v>
      </c>
    </row>
    <row r="222" spans="2:65" s="1" customFormat="1" ht="24.2" customHeight="1" x14ac:dyDescent="0.2">
      <c r="B222" s="27"/>
      <c r="C222" s="102" t="s">
        <v>303</v>
      </c>
      <c r="D222" s="102" t="s">
        <v>118</v>
      </c>
      <c r="E222" s="103" t="s">
        <v>539</v>
      </c>
      <c r="F222" s="104" t="s">
        <v>540</v>
      </c>
      <c r="G222" s="105" t="s">
        <v>199</v>
      </c>
      <c r="H222" s="106">
        <v>19.55</v>
      </c>
      <c r="I222" s="107"/>
      <c r="J222" s="108">
        <f>ROUND(I222*H222,2)</f>
        <v>0</v>
      </c>
      <c r="K222" s="104" t="s">
        <v>19</v>
      </c>
      <c r="L222" s="27"/>
      <c r="M222" s="109" t="s">
        <v>19</v>
      </c>
      <c r="N222" s="110" t="s">
        <v>40</v>
      </c>
      <c r="P222" s="111">
        <f>O222*H222</f>
        <v>0</v>
      </c>
      <c r="Q222" s="111">
        <v>0</v>
      </c>
      <c r="R222" s="111">
        <f>Q222*H222</f>
        <v>0</v>
      </c>
      <c r="S222" s="111">
        <v>0</v>
      </c>
      <c r="T222" s="112">
        <f>S222*H222</f>
        <v>0</v>
      </c>
      <c r="AR222" s="113" t="s">
        <v>123</v>
      </c>
      <c r="AT222" s="113" t="s">
        <v>118</v>
      </c>
      <c r="AU222" s="113" t="s">
        <v>77</v>
      </c>
      <c r="AY222" s="12" t="s">
        <v>124</v>
      </c>
      <c r="BE222" s="114">
        <f>IF(N222="základní",J222,0)</f>
        <v>0</v>
      </c>
      <c r="BF222" s="114">
        <f>IF(N222="snížená",J222,0)</f>
        <v>0</v>
      </c>
      <c r="BG222" s="114">
        <f>IF(N222="zákl. přenesená",J222,0)</f>
        <v>0</v>
      </c>
      <c r="BH222" s="114">
        <f>IF(N222="sníž. přenesená",J222,0)</f>
        <v>0</v>
      </c>
      <c r="BI222" s="114">
        <f>IF(N222="nulová",J222,0)</f>
        <v>0</v>
      </c>
      <c r="BJ222" s="12" t="s">
        <v>77</v>
      </c>
      <c r="BK222" s="114">
        <f>ROUND(I222*H222,2)</f>
        <v>0</v>
      </c>
      <c r="BL222" s="12" t="s">
        <v>123</v>
      </c>
      <c r="BM222" s="113" t="s">
        <v>418</v>
      </c>
    </row>
    <row r="223" spans="2:65" s="1" customFormat="1" ht="19.5" x14ac:dyDescent="0.2">
      <c r="B223" s="27"/>
      <c r="D223" s="115" t="s">
        <v>125</v>
      </c>
      <c r="F223" s="116" t="s">
        <v>858</v>
      </c>
      <c r="I223" s="117"/>
      <c r="L223" s="27"/>
      <c r="M223" s="118"/>
      <c r="T223" s="48"/>
      <c r="AT223" s="12" t="s">
        <v>125</v>
      </c>
      <c r="AU223" s="12" t="s">
        <v>77</v>
      </c>
    </row>
    <row r="224" spans="2:65" s="1" customFormat="1" ht="16.5" customHeight="1" x14ac:dyDescent="0.2">
      <c r="B224" s="27"/>
      <c r="C224" s="102" t="s">
        <v>428</v>
      </c>
      <c r="D224" s="102" t="s">
        <v>118</v>
      </c>
      <c r="E224" s="103" t="s">
        <v>235</v>
      </c>
      <c r="F224" s="104" t="s">
        <v>236</v>
      </c>
      <c r="G224" s="105" t="s">
        <v>227</v>
      </c>
      <c r="H224" s="106">
        <v>20</v>
      </c>
      <c r="I224" s="107"/>
      <c r="J224" s="108">
        <f>ROUND(I224*H224,2)</f>
        <v>0</v>
      </c>
      <c r="K224" s="104" t="s">
        <v>19</v>
      </c>
      <c r="L224" s="27"/>
      <c r="M224" s="109" t="s">
        <v>19</v>
      </c>
      <c r="N224" s="110" t="s">
        <v>40</v>
      </c>
      <c r="P224" s="111">
        <f>O224*H224</f>
        <v>0</v>
      </c>
      <c r="Q224" s="111">
        <v>0</v>
      </c>
      <c r="R224" s="111">
        <f>Q224*H224</f>
        <v>0</v>
      </c>
      <c r="S224" s="111">
        <v>0</v>
      </c>
      <c r="T224" s="112">
        <f>S224*H224</f>
        <v>0</v>
      </c>
      <c r="AR224" s="113" t="s">
        <v>123</v>
      </c>
      <c r="AT224" s="113" t="s">
        <v>118</v>
      </c>
      <c r="AU224" s="113" t="s">
        <v>77</v>
      </c>
      <c r="AY224" s="12" t="s">
        <v>124</v>
      </c>
      <c r="BE224" s="114">
        <f>IF(N224="základní",J224,0)</f>
        <v>0</v>
      </c>
      <c r="BF224" s="114">
        <f>IF(N224="snížená",J224,0)</f>
        <v>0</v>
      </c>
      <c r="BG224" s="114">
        <f>IF(N224="zákl. přenesená",J224,0)</f>
        <v>0</v>
      </c>
      <c r="BH224" s="114">
        <f>IF(N224="sníž. přenesená",J224,0)</f>
        <v>0</v>
      </c>
      <c r="BI224" s="114">
        <f>IF(N224="nulová",J224,0)</f>
        <v>0</v>
      </c>
      <c r="BJ224" s="12" t="s">
        <v>77</v>
      </c>
      <c r="BK224" s="114">
        <f>ROUND(I224*H224,2)</f>
        <v>0</v>
      </c>
      <c r="BL224" s="12" t="s">
        <v>123</v>
      </c>
      <c r="BM224" s="113" t="s">
        <v>422</v>
      </c>
    </row>
    <row r="225" spans="2:65" s="1" customFormat="1" ht="19.5" x14ac:dyDescent="0.2">
      <c r="B225" s="27"/>
      <c r="D225" s="115" t="s">
        <v>125</v>
      </c>
      <c r="F225" s="116" t="s">
        <v>859</v>
      </c>
      <c r="I225" s="117"/>
      <c r="L225" s="27"/>
      <c r="M225" s="118"/>
      <c r="T225" s="48"/>
      <c r="AT225" s="12" t="s">
        <v>125</v>
      </c>
      <c r="AU225" s="12" t="s">
        <v>77</v>
      </c>
    </row>
    <row r="226" spans="2:65" s="10" customFormat="1" ht="25.9" customHeight="1" x14ac:dyDescent="0.2">
      <c r="B226" s="126"/>
      <c r="D226" s="127" t="s">
        <v>68</v>
      </c>
      <c r="E226" s="128" t="s">
        <v>482</v>
      </c>
      <c r="F226" s="128" t="s">
        <v>860</v>
      </c>
      <c r="I226" s="129"/>
      <c r="J226" s="130">
        <f>BK226</f>
        <v>0</v>
      </c>
      <c r="L226" s="126"/>
      <c r="M226" s="131"/>
      <c r="P226" s="132">
        <f>SUM(P227:P295)</f>
        <v>0</v>
      </c>
      <c r="R226" s="132">
        <f>SUM(R227:R295)</f>
        <v>0</v>
      </c>
      <c r="T226" s="133">
        <f>SUM(T227:T295)</f>
        <v>0</v>
      </c>
      <c r="AR226" s="127" t="s">
        <v>77</v>
      </c>
      <c r="AT226" s="134" t="s">
        <v>68</v>
      </c>
      <c r="AU226" s="134" t="s">
        <v>69</v>
      </c>
      <c r="AY226" s="127" t="s">
        <v>124</v>
      </c>
      <c r="BK226" s="135">
        <f>SUM(BK227:BK295)</f>
        <v>0</v>
      </c>
    </row>
    <row r="227" spans="2:65" s="1" customFormat="1" ht="16.5" customHeight="1" x14ac:dyDescent="0.2">
      <c r="B227" s="27"/>
      <c r="C227" s="102" t="s">
        <v>307</v>
      </c>
      <c r="D227" s="102" t="s">
        <v>118</v>
      </c>
      <c r="E227" s="103" t="s">
        <v>581</v>
      </c>
      <c r="F227" s="104" t="s">
        <v>582</v>
      </c>
      <c r="G227" s="105" t="s">
        <v>189</v>
      </c>
      <c r="H227" s="106">
        <v>9</v>
      </c>
      <c r="I227" s="107"/>
      <c r="J227" s="108">
        <f>ROUND(I227*H227,2)</f>
        <v>0</v>
      </c>
      <c r="K227" s="104" t="s">
        <v>19</v>
      </c>
      <c r="L227" s="27"/>
      <c r="M227" s="109" t="s">
        <v>19</v>
      </c>
      <c r="N227" s="110" t="s">
        <v>40</v>
      </c>
      <c r="P227" s="111">
        <f>O227*H227</f>
        <v>0</v>
      </c>
      <c r="Q227" s="111">
        <v>0</v>
      </c>
      <c r="R227" s="111">
        <f>Q227*H227</f>
        <v>0</v>
      </c>
      <c r="S227" s="111">
        <v>0</v>
      </c>
      <c r="T227" s="112">
        <f>S227*H227</f>
        <v>0</v>
      </c>
      <c r="AR227" s="113" t="s">
        <v>123</v>
      </c>
      <c r="AT227" s="113" t="s">
        <v>118</v>
      </c>
      <c r="AU227" s="113" t="s">
        <v>77</v>
      </c>
      <c r="AY227" s="12" t="s">
        <v>124</v>
      </c>
      <c r="BE227" s="114">
        <f>IF(N227="základní",J227,0)</f>
        <v>0</v>
      </c>
      <c r="BF227" s="114">
        <f>IF(N227="snížená",J227,0)</f>
        <v>0</v>
      </c>
      <c r="BG227" s="114">
        <f>IF(N227="zákl. přenesená",J227,0)</f>
        <v>0</v>
      </c>
      <c r="BH227" s="114">
        <f>IF(N227="sníž. přenesená",J227,0)</f>
        <v>0</v>
      </c>
      <c r="BI227" s="114">
        <f>IF(N227="nulová",J227,0)</f>
        <v>0</v>
      </c>
      <c r="BJ227" s="12" t="s">
        <v>77</v>
      </c>
      <c r="BK227" s="114">
        <f>ROUND(I227*H227,2)</f>
        <v>0</v>
      </c>
      <c r="BL227" s="12" t="s">
        <v>123</v>
      </c>
      <c r="BM227" s="113" t="s">
        <v>424</v>
      </c>
    </row>
    <row r="228" spans="2:65" s="1" customFormat="1" ht="19.5" x14ac:dyDescent="0.2">
      <c r="B228" s="27"/>
      <c r="D228" s="115" t="s">
        <v>125</v>
      </c>
      <c r="F228" s="116" t="s">
        <v>861</v>
      </c>
      <c r="I228" s="117"/>
      <c r="L228" s="27"/>
      <c r="M228" s="118"/>
      <c r="T228" s="48"/>
      <c r="AT228" s="12" t="s">
        <v>125</v>
      </c>
      <c r="AU228" s="12" t="s">
        <v>77</v>
      </c>
    </row>
    <row r="229" spans="2:65" s="1" customFormat="1" ht="16.5" customHeight="1" x14ac:dyDescent="0.2">
      <c r="B229" s="27"/>
      <c r="C229" s="102" t="s">
        <v>433</v>
      </c>
      <c r="D229" s="102" t="s">
        <v>118</v>
      </c>
      <c r="E229" s="103" t="s">
        <v>585</v>
      </c>
      <c r="F229" s="104" t="s">
        <v>586</v>
      </c>
      <c r="G229" s="105" t="s">
        <v>227</v>
      </c>
      <c r="H229" s="106">
        <v>59</v>
      </c>
      <c r="I229" s="107"/>
      <c r="J229" s="108">
        <f>ROUND(I229*H229,2)</f>
        <v>0</v>
      </c>
      <c r="K229" s="104" t="s">
        <v>19</v>
      </c>
      <c r="L229" s="27"/>
      <c r="M229" s="109" t="s">
        <v>19</v>
      </c>
      <c r="N229" s="110" t="s">
        <v>40</v>
      </c>
      <c r="P229" s="111">
        <f>O229*H229</f>
        <v>0</v>
      </c>
      <c r="Q229" s="111">
        <v>0</v>
      </c>
      <c r="R229" s="111">
        <f>Q229*H229</f>
        <v>0</v>
      </c>
      <c r="S229" s="111">
        <v>0</v>
      </c>
      <c r="T229" s="112">
        <f>S229*H229</f>
        <v>0</v>
      </c>
      <c r="AR229" s="113" t="s">
        <v>123</v>
      </c>
      <c r="AT229" s="113" t="s">
        <v>118</v>
      </c>
      <c r="AU229" s="113" t="s">
        <v>77</v>
      </c>
      <c r="AY229" s="12" t="s">
        <v>124</v>
      </c>
      <c r="BE229" s="114">
        <f>IF(N229="základní",J229,0)</f>
        <v>0</v>
      </c>
      <c r="BF229" s="114">
        <f>IF(N229="snížená",J229,0)</f>
        <v>0</v>
      </c>
      <c r="BG229" s="114">
        <f>IF(N229="zákl. přenesená",J229,0)</f>
        <v>0</v>
      </c>
      <c r="BH229" s="114">
        <f>IF(N229="sníž. přenesená",J229,0)</f>
        <v>0</v>
      </c>
      <c r="BI229" s="114">
        <f>IF(N229="nulová",J229,0)</f>
        <v>0</v>
      </c>
      <c r="BJ229" s="12" t="s">
        <v>77</v>
      </c>
      <c r="BK229" s="114">
        <f>ROUND(I229*H229,2)</f>
        <v>0</v>
      </c>
      <c r="BL229" s="12" t="s">
        <v>123</v>
      </c>
      <c r="BM229" s="113" t="s">
        <v>426</v>
      </c>
    </row>
    <row r="230" spans="2:65" s="1" customFormat="1" ht="19.5" x14ac:dyDescent="0.2">
      <c r="B230" s="27"/>
      <c r="D230" s="115" t="s">
        <v>125</v>
      </c>
      <c r="F230" s="116" t="s">
        <v>862</v>
      </c>
      <c r="I230" s="117"/>
      <c r="L230" s="27"/>
      <c r="M230" s="118"/>
      <c r="T230" s="48"/>
      <c r="AT230" s="12" t="s">
        <v>125</v>
      </c>
      <c r="AU230" s="12" t="s">
        <v>77</v>
      </c>
    </row>
    <row r="231" spans="2:65" s="1" customFormat="1" ht="16.5" customHeight="1" x14ac:dyDescent="0.2">
      <c r="B231" s="27"/>
      <c r="C231" s="102" t="s">
        <v>312</v>
      </c>
      <c r="D231" s="102" t="s">
        <v>118</v>
      </c>
      <c r="E231" s="103" t="s">
        <v>549</v>
      </c>
      <c r="F231" s="104" t="s">
        <v>550</v>
      </c>
      <c r="G231" s="105" t="s">
        <v>189</v>
      </c>
      <c r="H231" s="106">
        <v>5.25</v>
      </c>
      <c r="I231" s="107"/>
      <c r="J231" s="108">
        <f>ROUND(I231*H231,2)</f>
        <v>0</v>
      </c>
      <c r="K231" s="104" t="s">
        <v>19</v>
      </c>
      <c r="L231" s="27"/>
      <c r="M231" s="109" t="s">
        <v>19</v>
      </c>
      <c r="N231" s="110" t="s">
        <v>40</v>
      </c>
      <c r="P231" s="111">
        <f>O231*H231</f>
        <v>0</v>
      </c>
      <c r="Q231" s="111">
        <v>0</v>
      </c>
      <c r="R231" s="111">
        <f>Q231*H231</f>
        <v>0</v>
      </c>
      <c r="S231" s="111">
        <v>0</v>
      </c>
      <c r="T231" s="112">
        <f>S231*H231</f>
        <v>0</v>
      </c>
      <c r="AR231" s="113" t="s">
        <v>123</v>
      </c>
      <c r="AT231" s="113" t="s">
        <v>118</v>
      </c>
      <c r="AU231" s="113" t="s">
        <v>77</v>
      </c>
      <c r="AY231" s="12" t="s">
        <v>124</v>
      </c>
      <c r="BE231" s="114">
        <f>IF(N231="základní",J231,0)</f>
        <v>0</v>
      </c>
      <c r="BF231" s="114">
        <f>IF(N231="snížená",J231,0)</f>
        <v>0</v>
      </c>
      <c r="BG231" s="114">
        <f>IF(N231="zákl. přenesená",J231,0)</f>
        <v>0</v>
      </c>
      <c r="BH231" s="114">
        <f>IF(N231="sníž. přenesená",J231,0)</f>
        <v>0</v>
      </c>
      <c r="BI231" s="114">
        <f>IF(N231="nulová",J231,0)</f>
        <v>0</v>
      </c>
      <c r="BJ231" s="12" t="s">
        <v>77</v>
      </c>
      <c r="BK231" s="114">
        <f>ROUND(I231*H231,2)</f>
        <v>0</v>
      </c>
      <c r="BL231" s="12" t="s">
        <v>123</v>
      </c>
      <c r="BM231" s="113" t="s">
        <v>429</v>
      </c>
    </row>
    <row r="232" spans="2:65" s="1" customFormat="1" ht="19.5" x14ac:dyDescent="0.2">
      <c r="B232" s="27"/>
      <c r="D232" s="115" t="s">
        <v>125</v>
      </c>
      <c r="F232" s="116" t="s">
        <v>863</v>
      </c>
      <c r="I232" s="117"/>
      <c r="L232" s="27"/>
      <c r="M232" s="118"/>
      <c r="T232" s="48"/>
      <c r="AT232" s="12" t="s">
        <v>125</v>
      </c>
      <c r="AU232" s="12" t="s">
        <v>77</v>
      </c>
    </row>
    <row r="233" spans="2:65" s="1" customFormat="1" ht="24.2" customHeight="1" x14ac:dyDescent="0.2">
      <c r="B233" s="27"/>
      <c r="C233" s="102" t="s">
        <v>440</v>
      </c>
      <c r="D233" s="102" t="s">
        <v>118</v>
      </c>
      <c r="E233" s="103" t="s">
        <v>539</v>
      </c>
      <c r="F233" s="104" t="s">
        <v>540</v>
      </c>
      <c r="G233" s="105" t="s">
        <v>199</v>
      </c>
      <c r="H233" s="106">
        <v>29.484999999999999</v>
      </c>
      <c r="I233" s="107"/>
      <c r="J233" s="108">
        <f>ROUND(I233*H233,2)</f>
        <v>0</v>
      </c>
      <c r="K233" s="104" t="s">
        <v>19</v>
      </c>
      <c r="L233" s="27"/>
      <c r="M233" s="109" t="s">
        <v>19</v>
      </c>
      <c r="N233" s="110" t="s">
        <v>40</v>
      </c>
      <c r="P233" s="111">
        <f>O233*H233</f>
        <v>0</v>
      </c>
      <c r="Q233" s="111">
        <v>0</v>
      </c>
      <c r="R233" s="111">
        <f>Q233*H233</f>
        <v>0</v>
      </c>
      <c r="S233" s="111">
        <v>0</v>
      </c>
      <c r="T233" s="112">
        <f>S233*H233</f>
        <v>0</v>
      </c>
      <c r="AR233" s="113" t="s">
        <v>123</v>
      </c>
      <c r="AT233" s="113" t="s">
        <v>118</v>
      </c>
      <c r="AU233" s="113" t="s">
        <v>77</v>
      </c>
      <c r="AY233" s="12" t="s">
        <v>124</v>
      </c>
      <c r="BE233" s="114">
        <f>IF(N233="základní",J233,0)</f>
        <v>0</v>
      </c>
      <c r="BF233" s="114">
        <f>IF(N233="snížená",J233,0)</f>
        <v>0</v>
      </c>
      <c r="BG233" s="114">
        <f>IF(N233="zákl. přenesená",J233,0)</f>
        <v>0</v>
      </c>
      <c r="BH233" s="114">
        <f>IF(N233="sníž. přenesená",J233,0)</f>
        <v>0</v>
      </c>
      <c r="BI233" s="114">
        <f>IF(N233="nulová",J233,0)</f>
        <v>0</v>
      </c>
      <c r="BJ233" s="12" t="s">
        <v>77</v>
      </c>
      <c r="BK233" s="114">
        <f>ROUND(I233*H233,2)</f>
        <v>0</v>
      </c>
      <c r="BL233" s="12" t="s">
        <v>123</v>
      </c>
      <c r="BM233" s="113" t="s">
        <v>431</v>
      </c>
    </row>
    <row r="234" spans="2:65" s="1" customFormat="1" ht="19.5" x14ac:dyDescent="0.2">
      <c r="B234" s="27"/>
      <c r="D234" s="115" t="s">
        <v>125</v>
      </c>
      <c r="F234" s="116" t="s">
        <v>864</v>
      </c>
      <c r="I234" s="117"/>
      <c r="L234" s="27"/>
      <c r="M234" s="118"/>
      <c r="T234" s="48"/>
      <c r="AT234" s="12" t="s">
        <v>125</v>
      </c>
      <c r="AU234" s="12" t="s">
        <v>77</v>
      </c>
    </row>
    <row r="235" spans="2:65" s="1" customFormat="1" ht="16.5" customHeight="1" x14ac:dyDescent="0.2">
      <c r="B235" s="27"/>
      <c r="C235" s="102" t="s">
        <v>316</v>
      </c>
      <c r="D235" s="102" t="s">
        <v>118</v>
      </c>
      <c r="E235" s="103" t="s">
        <v>460</v>
      </c>
      <c r="F235" s="104" t="s">
        <v>461</v>
      </c>
      <c r="G235" s="105" t="s">
        <v>199</v>
      </c>
      <c r="H235" s="106">
        <v>29.484999999999999</v>
      </c>
      <c r="I235" s="107"/>
      <c r="J235" s="108">
        <f>ROUND(I235*H235,2)</f>
        <v>0</v>
      </c>
      <c r="K235" s="104" t="s">
        <v>19</v>
      </c>
      <c r="L235" s="27"/>
      <c r="M235" s="109" t="s">
        <v>19</v>
      </c>
      <c r="N235" s="110" t="s">
        <v>40</v>
      </c>
      <c r="P235" s="111">
        <f>O235*H235</f>
        <v>0</v>
      </c>
      <c r="Q235" s="111">
        <v>0</v>
      </c>
      <c r="R235" s="111">
        <f>Q235*H235</f>
        <v>0</v>
      </c>
      <c r="S235" s="111">
        <v>0</v>
      </c>
      <c r="T235" s="112">
        <f>S235*H235</f>
        <v>0</v>
      </c>
      <c r="AR235" s="113" t="s">
        <v>123</v>
      </c>
      <c r="AT235" s="113" t="s">
        <v>118</v>
      </c>
      <c r="AU235" s="113" t="s">
        <v>77</v>
      </c>
      <c r="AY235" s="12" t="s">
        <v>124</v>
      </c>
      <c r="BE235" s="114">
        <f>IF(N235="základní",J235,0)</f>
        <v>0</v>
      </c>
      <c r="BF235" s="114">
        <f>IF(N235="snížená",J235,0)</f>
        <v>0</v>
      </c>
      <c r="BG235" s="114">
        <f>IF(N235="zákl. přenesená",J235,0)</f>
        <v>0</v>
      </c>
      <c r="BH235" s="114">
        <f>IF(N235="sníž. přenesená",J235,0)</f>
        <v>0</v>
      </c>
      <c r="BI235" s="114">
        <f>IF(N235="nulová",J235,0)</f>
        <v>0</v>
      </c>
      <c r="BJ235" s="12" t="s">
        <v>77</v>
      </c>
      <c r="BK235" s="114">
        <f>ROUND(I235*H235,2)</f>
        <v>0</v>
      </c>
      <c r="BL235" s="12" t="s">
        <v>123</v>
      </c>
      <c r="BM235" s="113" t="s">
        <v>436</v>
      </c>
    </row>
    <row r="236" spans="2:65" s="1" customFormat="1" ht="19.5" x14ac:dyDescent="0.2">
      <c r="B236" s="27"/>
      <c r="D236" s="115" t="s">
        <v>125</v>
      </c>
      <c r="F236" s="116" t="s">
        <v>864</v>
      </c>
      <c r="I236" s="117"/>
      <c r="L236" s="27"/>
      <c r="M236" s="118"/>
      <c r="T236" s="48"/>
      <c r="AT236" s="12" t="s">
        <v>125</v>
      </c>
      <c r="AU236" s="12" t="s">
        <v>77</v>
      </c>
    </row>
    <row r="237" spans="2:65" s="1" customFormat="1" ht="16.5" customHeight="1" x14ac:dyDescent="0.2">
      <c r="B237" s="27"/>
      <c r="C237" s="102" t="s">
        <v>445</v>
      </c>
      <c r="D237" s="102" t="s">
        <v>118</v>
      </c>
      <c r="E237" s="103" t="s">
        <v>721</v>
      </c>
      <c r="F237" s="104" t="s">
        <v>722</v>
      </c>
      <c r="G237" s="105" t="s">
        <v>222</v>
      </c>
      <c r="H237" s="106">
        <v>2.5000000000000001E-2</v>
      </c>
      <c r="I237" s="107"/>
      <c r="J237" s="108">
        <f>ROUND(I237*H237,2)</f>
        <v>0</v>
      </c>
      <c r="K237" s="104" t="s">
        <v>19</v>
      </c>
      <c r="L237" s="27"/>
      <c r="M237" s="109" t="s">
        <v>19</v>
      </c>
      <c r="N237" s="110" t="s">
        <v>40</v>
      </c>
      <c r="P237" s="111">
        <f>O237*H237</f>
        <v>0</v>
      </c>
      <c r="Q237" s="111">
        <v>0</v>
      </c>
      <c r="R237" s="111">
        <f>Q237*H237</f>
        <v>0</v>
      </c>
      <c r="S237" s="111">
        <v>0</v>
      </c>
      <c r="T237" s="112">
        <f>S237*H237</f>
        <v>0</v>
      </c>
      <c r="AR237" s="113" t="s">
        <v>123</v>
      </c>
      <c r="AT237" s="113" t="s">
        <v>118</v>
      </c>
      <c r="AU237" s="113" t="s">
        <v>77</v>
      </c>
      <c r="AY237" s="12" t="s">
        <v>124</v>
      </c>
      <c r="BE237" s="114">
        <f>IF(N237="základní",J237,0)</f>
        <v>0</v>
      </c>
      <c r="BF237" s="114">
        <f>IF(N237="snížená",J237,0)</f>
        <v>0</v>
      </c>
      <c r="BG237" s="114">
        <f>IF(N237="zákl. přenesená",J237,0)</f>
        <v>0</v>
      </c>
      <c r="BH237" s="114">
        <f>IF(N237="sníž. přenesená",J237,0)</f>
        <v>0</v>
      </c>
      <c r="BI237" s="114">
        <f>IF(N237="nulová",J237,0)</f>
        <v>0</v>
      </c>
      <c r="BJ237" s="12" t="s">
        <v>77</v>
      </c>
      <c r="BK237" s="114">
        <f>ROUND(I237*H237,2)</f>
        <v>0</v>
      </c>
      <c r="BL237" s="12" t="s">
        <v>123</v>
      </c>
      <c r="BM237" s="113" t="s">
        <v>438</v>
      </c>
    </row>
    <row r="238" spans="2:65" s="1" customFormat="1" ht="19.5" x14ac:dyDescent="0.2">
      <c r="B238" s="27"/>
      <c r="D238" s="115" t="s">
        <v>125</v>
      </c>
      <c r="F238" s="116" t="s">
        <v>724</v>
      </c>
      <c r="I238" s="117"/>
      <c r="L238" s="27"/>
      <c r="M238" s="118"/>
      <c r="T238" s="48"/>
      <c r="AT238" s="12" t="s">
        <v>125</v>
      </c>
      <c r="AU238" s="12" t="s">
        <v>77</v>
      </c>
    </row>
    <row r="239" spans="2:65" s="1" customFormat="1" ht="24.2" customHeight="1" x14ac:dyDescent="0.2">
      <c r="B239" s="27"/>
      <c r="C239" s="102" t="s">
        <v>321</v>
      </c>
      <c r="D239" s="102" t="s">
        <v>118</v>
      </c>
      <c r="E239" s="103" t="s">
        <v>197</v>
      </c>
      <c r="F239" s="104" t="s">
        <v>198</v>
      </c>
      <c r="G239" s="105" t="s">
        <v>199</v>
      </c>
      <c r="H239" s="106">
        <v>7.3250000000000002</v>
      </c>
      <c r="I239" s="107"/>
      <c r="J239" s="108">
        <f>ROUND(I239*H239,2)</f>
        <v>0</v>
      </c>
      <c r="K239" s="104" t="s">
        <v>19</v>
      </c>
      <c r="L239" s="27"/>
      <c r="M239" s="109" t="s">
        <v>19</v>
      </c>
      <c r="N239" s="110" t="s">
        <v>40</v>
      </c>
      <c r="P239" s="111">
        <f>O239*H239</f>
        <v>0</v>
      </c>
      <c r="Q239" s="111">
        <v>0</v>
      </c>
      <c r="R239" s="111">
        <f>Q239*H239</f>
        <v>0</v>
      </c>
      <c r="S239" s="111">
        <v>0</v>
      </c>
      <c r="T239" s="112">
        <f>S239*H239</f>
        <v>0</v>
      </c>
      <c r="AR239" s="113" t="s">
        <v>123</v>
      </c>
      <c r="AT239" s="113" t="s">
        <v>118</v>
      </c>
      <c r="AU239" s="113" t="s">
        <v>77</v>
      </c>
      <c r="AY239" s="12" t="s">
        <v>124</v>
      </c>
      <c r="BE239" s="114">
        <f>IF(N239="základní",J239,0)</f>
        <v>0</v>
      </c>
      <c r="BF239" s="114">
        <f>IF(N239="snížená",J239,0)</f>
        <v>0</v>
      </c>
      <c r="BG239" s="114">
        <f>IF(N239="zákl. přenesená",J239,0)</f>
        <v>0</v>
      </c>
      <c r="BH239" s="114">
        <f>IF(N239="sníž. přenesená",J239,0)</f>
        <v>0</v>
      </c>
      <c r="BI239" s="114">
        <f>IF(N239="nulová",J239,0)</f>
        <v>0</v>
      </c>
      <c r="BJ239" s="12" t="s">
        <v>77</v>
      </c>
      <c r="BK239" s="114">
        <f>ROUND(I239*H239,2)</f>
        <v>0</v>
      </c>
      <c r="BL239" s="12" t="s">
        <v>123</v>
      </c>
      <c r="BM239" s="113" t="s">
        <v>441</v>
      </c>
    </row>
    <row r="240" spans="2:65" s="1" customFormat="1" ht="19.5" x14ac:dyDescent="0.2">
      <c r="B240" s="27"/>
      <c r="D240" s="115" t="s">
        <v>125</v>
      </c>
      <c r="F240" s="116" t="s">
        <v>727</v>
      </c>
      <c r="I240" s="117"/>
      <c r="L240" s="27"/>
      <c r="M240" s="118"/>
      <c r="T240" s="48"/>
      <c r="AT240" s="12" t="s">
        <v>125</v>
      </c>
      <c r="AU240" s="12" t="s">
        <v>77</v>
      </c>
    </row>
    <row r="241" spans="2:65" s="1" customFormat="1" ht="16.5" customHeight="1" x14ac:dyDescent="0.2">
      <c r="B241" s="27"/>
      <c r="C241" s="102" t="s">
        <v>452</v>
      </c>
      <c r="D241" s="102" t="s">
        <v>118</v>
      </c>
      <c r="E241" s="103" t="s">
        <v>728</v>
      </c>
      <c r="F241" s="104" t="s">
        <v>729</v>
      </c>
      <c r="G241" s="105" t="s">
        <v>222</v>
      </c>
      <c r="H241" s="106">
        <v>2.5000000000000001E-2</v>
      </c>
      <c r="I241" s="107"/>
      <c r="J241" s="108">
        <f>ROUND(I241*H241,2)</f>
        <v>0</v>
      </c>
      <c r="K241" s="104" t="s">
        <v>19</v>
      </c>
      <c r="L241" s="27"/>
      <c r="M241" s="109" t="s">
        <v>19</v>
      </c>
      <c r="N241" s="110" t="s">
        <v>40</v>
      </c>
      <c r="P241" s="111">
        <f>O241*H241</f>
        <v>0</v>
      </c>
      <c r="Q241" s="111">
        <v>0</v>
      </c>
      <c r="R241" s="111">
        <f>Q241*H241</f>
        <v>0</v>
      </c>
      <c r="S241" s="111">
        <v>0</v>
      </c>
      <c r="T241" s="112">
        <f>S241*H241</f>
        <v>0</v>
      </c>
      <c r="AR241" s="113" t="s">
        <v>123</v>
      </c>
      <c r="AT241" s="113" t="s">
        <v>118</v>
      </c>
      <c r="AU241" s="113" t="s">
        <v>77</v>
      </c>
      <c r="AY241" s="12" t="s">
        <v>124</v>
      </c>
      <c r="BE241" s="114">
        <f>IF(N241="základní",J241,0)</f>
        <v>0</v>
      </c>
      <c r="BF241" s="114">
        <f>IF(N241="snížená",J241,0)</f>
        <v>0</v>
      </c>
      <c r="BG241" s="114">
        <f>IF(N241="zákl. přenesená",J241,0)</f>
        <v>0</v>
      </c>
      <c r="BH241" s="114">
        <f>IF(N241="sníž. přenesená",J241,0)</f>
        <v>0</v>
      </c>
      <c r="BI241" s="114">
        <f>IF(N241="nulová",J241,0)</f>
        <v>0</v>
      </c>
      <c r="BJ241" s="12" t="s">
        <v>77</v>
      </c>
      <c r="BK241" s="114">
        <f>ROUND(I241*H241,2)</f>
        <v>0</v>
      </c>
      <c r="BL241" s="12" t="s">
        <v>123</v>
      </c>
      <c r="BM241" s="113" t="s">
        <v>443</v>
      </c>
    </row>
    <row r="242" spans="2:65" s="1" customFormat="1" ht="19.5" x14ac:dyDescent="0.2">
      <c r="B242" s="27"/>
      <c r="D242" s="115" t="s">
        <v>125</v>
      </c>
      <c r="F242" s="116" t="s">
        <v>724</v>
      </c>
      <c r="I242" s="117"/>
      <c r="L242" s="27"/>
      <c r="M242" s="118"/>
      <c r="T242" s="48"/>
      <c r="AT242" s="12" t="s">
        <v>125</v>
      </c>
      <c r="AU242" s="12" t="s">
        <v>77</v>
      </c>
    </row>
    <row r="243" spans="2:65" s="1" customFormat="1" ht="24.2" customHeight="1" x14ac:dyDescent="0.2">
      <c r="B243" s="27"/>
      <c r="C243" s="102" t="s">
        <v>324</v>
      </c>
      <c r="D243" s="102" t="s">
        <v>118</v>
      </c>
      <c r="E243" s="103" t="s">
        <v>243</v>
      </c>
      <c r="F243" s="104" t="s">
        <v>244</v>
      </c>
      <c r="G243" s="105" t="s">
        <v>199</v>
      </c>
      <c r="H243" s="106">
        <v>85.86</v>
      </c>
      <c r="I243" s="107"/>
      <c r="J243" s="108">
        <f>ROUND(I243*H243,2)</f>
        <v>0</v>
      </c>
      <c r="K243" s="104" t="s">
        <v>19</v>
      </c>
      <c r="L243" s="27"/>
      <c r="M243" s="109" t="s">
        <v>19</v>
      </c>
      <c r="N243" s="110" t="s">
        <v>40</v>
      </c>
      <c r="P243" s="111">
        <f>O243*H243</f>
        <v>0</v>
      </c>
      <c r="Q243" s="111">
        <v>0</v>
      </c>
      <c r="R243" s="111">
        <f>Q243*H243</f>
        <v>0</v>
      </c>
      <c r="S243" s="111">
        <v>0</v>
      </c>
      <c r="T243" s="112">
        <f>S243*H243</f>
        <v>0</v>
      </c>
      <c r="AR243" s="113" t="s">
        <v>123</v>
      </c>
      <c r="AT243" s="113" t="s">
        <v>118</v>
      </c>
      <c r="AU243" s="113" t="s">
        <v>77</v>
      </c>
      <c r="AY243" s="12" t="s">
        <v>124</v>
      </c>
      <c r="BE243" s="114">
        <f>IF(N243="základní",J243,0)</f>
        <v>0</v>
      </c>
      <c r="BF243" s="114">
        <f>IF(N243="snížená",J243,0)</f>
        <v>0</v>
      </c>
      <c r="BG243" s="114">
        <f>IF(N243="zákl. přenesená",J243,0)</f>
        <v>0</v>
      </c>
      <c r="BH243" s="114">
        <f>IF(N243="sníž. přenesená",J243,0)</f>
        <v>0</v>
      </c>
      <c r="BI243" s="114">
        <f>IF(N243="nulová",J243,0)</f>
        <v>0</v>
      </c>
      <c r="BJ243" s="12" t="s">
        <v>77</v>
      </c>
      <c r="BK243" s="114">
        <f>ROUND(I243*H243,2)</f>
        <v>0</v>
      </c>
      <c r="BL243" s="12" t="s">
        <v>123</v>
      </c>
      <c r="BM243" s="113" t="s">
        <v>448</v>
      </c>
    </row>
    <row r="244" spans="2:65" s="1" customFormat="1" ht="29.25" x14ac:dyDescent="0.2">
      <c r="B244" s="27"/>
      <c r="D244" s="115" t="s">
        <v>125</v>
      </c>
      <c r="F244" s="116" t="s">
        <v>733</v>
      </c>
      <c r="I244" s="117"/>
      <c r="L244" s="27"/>
      <c r="M244" s="118"/>
      <c r="T244" s="48"/>
      <c r="AT244" s="12" t="s">
        <v>125</v>
      </c>
      <c r="AU244" s="12" t="s">
        <v>77</v>
      </c>
    </row>
    <row r="245" spans="2:65" s="1" customFormat="1" ht="16.5" customHeight="1" x14ac:dyDescent="0.2">
      <c r="B245" s="27"/>
      <c r="C245" s="102" t="s">
        <v>459</v>
      </c>
      <c r="D245" s="102" t="s">
        <v>118</v>
      </c>
      <c r="E245" s="103" t="s">
        <v>505</v>
      </c>
      <c r="F245" s="104" t="s">
        <v>506</v>
      </c>
      <c r="G245" s="105" t="s">
        <v>199</v>
      </c>
      <c r="H245" s="106">
        <v>85.86</v>
      </c>
      <c r="I245" s="107"/>
      <c r="J245" s="108">
        <f>ROUND(I245*H245,2)</f>
        <v>0</v>
      </c>
      <c r="K245" s="104" t="s">
        <v>19</v>
      </c>
      <c r="L245" s="27"/>
      <c r="M245" s="109" t="s">
        <v>19</v>
      </c>
      <c r="N245" s="110" t="s">
        <v>40</v>
      </c>
      <c r="P245" s="111">
        <f>O245*H245</f>
        <v>0</v>
      </c>
      <c r="Q245" s="111">
        <v>0</v>
      </c>
      <c r="R245" s="111">
        <f>Q245*H245</f>
        <v>0</v>
      </c>
      <c r="S245" s="111">
        <v>0</v>
      </c>
      <c r="T245" s="112">
        <f>S245*H245</f>
        <v>0</v>
      </c>
      <c r="AR245" s="113" t="s">
        <v>123</v>
      </c>
      <c r="AT245" s="113" t="s">
        <v>118</v>
      </c>
      <c r="AU245" s="113" t="s">
        <v>77</v>
      </c>
      <c r="AY245" s="12" t="s">
        <v>124</v>
      </c>
      <c r="BE245" s="114">
        <f>IF(N245="základní",J245,0)</f>
        <v>0</v>
      </c>
      <c r="BF245" s="114">
        <f>IF(N245="snížená",J245,0)</f>
        <v>0</v>
      </c>
      <c r="BG245" s="114">
        <f>IF(N245="zákl. přenesená",J245,0)</f>
        <v>0</v>
      </c>
      <c r="BH245" s="114">
        <f>IF(N245="sníž. přenesená",J245,0)</f>
        <v>0</v>
      </c>
      <c r="BI245" s="114">
        <f>IF(N245="nulová",J245,0)</f>
        <v>0</v>
      </c>
      <c r="BJ245" s="12" t="s">
        <v>77</v>
      </c>
      <c r="BK245" s="114">
        <f>ROUND(I245*H245,2)</f>
        <v>0</v>
      </c>
      <c r="BL245" s="12" t="s">
        <v>123</v>
      </c>
      <c r="BM245" s="113" t="s">
        <v>450</v>
      </c>
    </row>
    <row r="246" spans="2:65" s="1" customFormat="1" ht="19.5" x14ac:dyDescent="0.2">
      <c r="B246" s="27"/>
      <c r="D246" s="115" t="s">
        <v>125</v>
      </c>
      <c r="F246" s="116" t="s">
        <v>735</v>
      </c>
      <c r="I246" s="117"/>
      <c r="L246" s="27"/>
      <c r="M246" s="118"/>
      <c r="T246" s="48"/>
      <c r="AT246" s="12" t="s">
        <v>125</v>
      </c>
      <c r="AU246" s="12" t="s">
        <v>77</v>
      </c>
    </row>
    <row r="247" spans="2:65" s="1" customFormat="1" ht="16.5" customHeight="1" x14ac:dyDescent="0.2">
      <c r="B247" s="27"/>
      <c r="C247" s="102" t="s">
        <v>327</v>
      </c>
      <c r="D247" s="102" t="s">
        <v>118</v>
      </c>
      <c r="E247" s="103" t="s">
        <v>737</v>
      </c>
      <c r="F247" s="104" t="s">
        <v>738</v>
      </c>
      <c r="G247" s="105" t="s">
        <v>222</v>
      </c>
      <c r="H247" s="106">
        <v>2.5000000000000001E-2</v>
      </c>
      <c r="I247" s="107"/>
      <c r="J247" s="108">
        <f>ROUND(I247*H247,2)</f>
        <v>0</v>
      </c>
      <c r="K247" s="104" t="s">
        <v>19</v>
      </c>
      <c r="L247" s="27"/>
      <c r="M247" s="109" t="s">
        <v>19</v>
      </c>
      <c r="N247" s="110" t="s">
        <v>40</v>
      </c>
      <c r="P247" s="111">
        <f>O247*H247</f>
        <v>0</v>
      </c>
      <c r="Q247" s="111">
        <v>0</v>
      </c>
      <c r="R247" s="111">
        <f>Q247*H247</f>
        <v>0</v>
      </c>
      <c r="S247" s="111">
        <v>0</v>
      </c>
      <c r="T247" s="112">
        <f>S247*H247</f>
        <v>0</v>
      </c>
      <c r="AR247" s="113" t="s">
        <v>123</v>
      </c>
      <c r="AT247" s="113" t="s">
        <v>118</v>
      </c>
      <c r="AU247" s="113" t="s">
        <v>77</v>
      </c>
      <c r="AY247" s="12" t="s">
        <v>124</v>
      </c>
      <c r="BE247" s="114">
        <f>IF(N247="základní",J247,0)</f>
        <v>0</v>
      </c>
      <c r="BF247" s="114">
        <f>IF(N247="snížená",J247,0)</f>
        <v>0</v>
      </c>
      <c r="BG247" s="114">
        <f>IF(N247="zákl. přenesená",J247,0)</f>
        <v>0</v>
      </c>
      <c r="BH247" s="114">
        <f>IF(N247="sníž. přenesená",J247,0)</f>
        <v>0</v>
      </c>
      <c r="BI247" s="114">
        <f>IF(N247="nulová",J247,0)</f>
        <v>0</v>
      </c>
      <c r="BJ247" s="12" t="s">
        <v>77</v>
      </c>
      <c r="BK247" s="114">
        <f>ROUND(I247*H247,2)</f>
        <v>0</v>
      </c>
      <c r="BL247" s="12" t="s">
        <v>123</v>
      </c>
      <c r="BM247" s="113" t="s">
        <v>453</v>
      </c>
    </row>
    <row r="248" spans="2:65" s="1" customFormat="1" ht="29.25" x14ac:dyDescent="0.2">
      <c r="B248" s="27"/>
      <c r="D248" s="115" t="s">
        <v>125</v>
      </c>
      <c r="F248" s="116" t="s">
        <v>740</v>
      </c>
      <c r="I248" s="117"/>
      <c r="L248" s="27"/>
      <c r="M248" s="118"/>
      <c r="T248" s="48"/>
      <c r="AT248" s="12" t="s">
        <v>125</v>
      </c>
      <c r="AU248" s="12" t="s">
        <v>77</v>
      </c>
    </row>
    <row r="249" spans="2:65" s="1" customFormat="1" ht="16.5" customHeight="1" x14ac:dyDescent="0.2">
      <c r="B249" s="27"/>
      <c r="C249" s="102" t="s">
        <v>467</v>
      </c>
      <c r="D249" s="102" t="s">
        <v>118</v>
      </c>
      <c r="E249" s="103" t="s">
        <v>741</v>
      </c>
      <c r="F249" s="104" t="s">
        <v>742</v>
      </c>
      <c r="G249" s="105" t="s">
        <v>121</v>
      </c>
      <c r="H249" s="106">
        <v>4</v>
      </c>
      <c r="I249" s="107"/>
      <c r="J249" s="108">
        <f>ROUND(I249*H249,2)</f>
        <v>0</v>
      </c>
      <c r="K249" s="104" t="s">
        <v>19</v>
      </c>
      <c r="L249" s="27"/>
      <c r="M249" s="109" t="s">
        <v>19</v>
      </c>
      <c r="N249" s="110" t="s">
        <v>40</v>
      </c>
      <c r="P249" s="111">
        <f>O249*H249</f>
        <v>0</v>
      </c>
      <c r="Q249" s="111">
        <v>0</v>
      </c>
      <c r="R249" s="111">
        <f>Q249*H249</f>
        <v>0</v>
      </c>
      <c r="S249" s="111">
        <v>0</v>
      </c>
      <c r="T249" s="112">
        <f>S249*H249</f>
        <v>0</v>
      </c>
      <c r="AR249" s="113" t="s">
        <v>123</v>
      </c>
      <c r="AT249" s="113" t="s">
        <v>118</v>
      </c>
      <c r="AU249" s="113" t="s">
        <v>77</v>
      </c>
      <c r="AY249" s="12" t="s">
        <v>124</v>
      </c>
      <c r="BE249" s="114">
        <f>IF(N249="základní",J249,0)</f>
        <v>0</v>
      </c>
      <c r="BF249" s="114">
        <f>IF(N249="snížená",J249,0)</f>
        <v>0</v>
      </c>
      <c r="BG249" s="114">
        <f>IF(N249="zákl. přenesená",J249,0)</f>
        <v>0</v>
      </c>
      <c r="BH249" s="114">
        <f>IF(N249="sníž. přenesená",J249,0)</f>
        <v>0</v>
      </c>
      <c r="BI249" s="114">
        <f>IF(N249="nulová",J249,0)</f>
        <v>0</v>
      </c>
      <c r="BJ249" s="12" t="s">
        <v>77</v>
      </c>
      <c r="BK249" s="114">
        <f>ROUND(I249*H249,2)</f>
        <v>0</v>
      </c>
      <c r="BL249" s="12" t="s">
        <v>123</v>
      </c>
      <c r="BM249" s="113" t="s">
        <v>457</v>
      </c>
    </row>
    <row r="250" spans="2:65" s="1" customFormat="1" ht="19.5" x14ac:dyDescent="0.2">
      <c r="B250" s="27"/>
      <c r="D250" s="115" t="s">
        <v>125</v>
      </c>
      <c r="F250" s="116" t="s">
        <v>744</v>
      </c>
      <c r="I250" s="117"/>
      <c r="L250" s="27"/>
      <c r="M250" s="118"/>
      <c r="T250" s="48"/>
      <c r="AT250" s="12" t="s">
        <v>125</v>
      </c>
      <c r="AU250" s="12" t="s">
        <v>77</v>
      </c>
    </row>
    <row r="251" spans="2:65" s="1" customFormat="1" ht="16.5" customHeight="1" x14ac:dyDescent="0.2">
      <c r="B251" s="27"/>
      <c r="C251" s="102" t="s">
        <v>331</v>
      </c>
      <c r="D251" s="102" t="s">
        <v>118</v>
      </c>
      <c r="E251" s="103" t="s">
        <v>387</v>
      </c>
      <c r="F251" s="104" t="s">
        <v>388</v>
      </c>
      <c r="G251" s="105" t="s">
        <v>121</v>
      </c>
      <c r="H251" s="106">
        <v>2</v>
      </c>
      <c r="I251" s="107"/>
      <c r="J251" s="108">
        <f>ROUND(I251*H251,2)</f>
        <v>0</v>
      </c>
      <c r="K251" s="104" t="s">
        <v>19</v>
      </c>
      <c r="L251" s="27"/>
      <c r="M251" s="109" t="s">
        <v>19</v>
      </c>
      <c r="N251" s="110" t="s">
        <v>40</v>
      </c>
      <c r="P251" s="111">
        <f>O251*H251</f>
        <v>0</v>
      </c>
      <c r="Q251" s="111">
        <v>0</v>
      </c>
      <c r="R251" s="111">
        <f>Q251*H251</f>
        <v>0</v>
      </c>
      <c r="S251" s="111">
        <v>0</v>
      </c>
      <c r="T251" s="112">
        <f>S251*H251</f>
        <v>0</v>
      </c>
      <c r="AR251" s="113" t="s">
        <v>123</v>
      </c>
      <c r="AT251" s="113" t="s">
        <v>118</v>
      </c>
      <c r="AU251" s="113" t="s">
        <v>77</v>
      </c>
      <c r="AY251" s="12" t="s">
        <v>124</v>
      </c>
      <c r="BE251" s="114">
        <f>IF(N251="základní",J251,0)</f>
        <v>0</v>
      </c>
      <c r="BF251" s="114">
        <f>IF(N251="snížená",J251,0)</f>
        <v>0</v>
      </c>
      <c r="BG251" s="114">
        <f>IF(N251="zákl. přenesená",J251,0)</f>
        <v>0</v>
      </c>
      <c r="BH251" s="114">
        <f>IF(N251="sníž. přenesená",J251,0)</f>
        <v>0</v>
      </c>
      <c r="BI251" s="114">
        <f>IF(N251="nulová",J251,0)</f>
        <v>0</v>
      </c>
      <c r="BJ251" s="12" t="s">
        <v>77</v>
      </c>
      <c r="BK251" s="114">
        <f>ROUND(I251*H251,2)</f>
        <v>0</v>
      </c>
      <c r="BL251" s="12" t="s">
        <v>123</v>
      </c>
      <c r="BM251" s="113" t="s">
        <v>462</v>
      </c>
    </row>
    <row r="252" spans="2:65" s="1" customFormat="1" ht="19.5" x14ac:dyDescent="0.2">
      <c r="B252" s="27"/>
      <c r="D252" s="115" t="s">
        <v>125</v>
      </c>
      <c r="F252" s="116" t="s">
        <v>747</v>
      </c>
      <c r="I252" s="117"/>
      <c r="L252" s="27"/>
      <c r="M252" s="118"/>
      <c r="T252" s="48"/>
      <c r="AT252" s="12" t="s">
        <v>125</v>
      </c>
      <c r="AU252" s="12" t="s">
        <v>77</v>
      </c>
    </row>
    <row r="253" spans="2:65" s="1" customFormat="1" ht="16.5" customHeight="1" x14ac:dyDescent="0.2">
      <c r="B253" s="27"/>
      <c r="C253" s="102" t="s">
        <v>475</v>
      </c>
      <c r="D253" s="102" t="s">
        <v>118</v>
      </c>
      <c r="E253" s="103" t="s">
        <v>314</v>
      </c>
      <c r="F253" s="104" t="s">
        <v>315</v>
      </c>
      <c r="G253" s="105" t="s">
        <v>189</v>
      </c>
      <c r="H253" s="106">
        <v>300</v>
      </c>
      <c r="I253" s="107"/>
      <c r="J253" s="108">
        <f>ROUND(I253*H253,2)</f>
        <v>0</v>
      </c>
      <c r="K253" s="104" t="s">
        <v>19</v>
      </c>
      <c r="L253" s="27"/>
      <c r="M253" s="109" t="s">
        <v>19</v>
      </c>
      <c r="N253" s="110" t="s">
        <v>40</v>
      </c>
      <c r="P253" s="111">
        <f>O253*H253</f>
        <v>0</v>
      </c>
      <c r="Q253" s="111">
        <v>0</v>
      </c>
      <c r="R253" s="111">
        <f>Q253*H253</f>
        <v>0</v>
      </c>
      <c r="S253" s="111">
        <v>0</v>
      </c>
      <c r="T253" s="112">
        <f>S253*H253</f>
        <v>0</v>
      </c>
      <c r="AR253" s="113" t="s">
        <v>123</v>
      </c>
      <c r="AT253" s="113" t="s">
        <v>118</v>
      </c>
      <c r="AU253" s="113" t="s">
        <v>77</v>
      </c>
      <c r="AY253" s="12" t="s">
        <v>124</v>
      </c>
      <c r="BE253" s="114">
        <f>IF(N253="základní",J253,0)</f>
        <v>0</v>
      </c>
      <c r="BF253" s="114">
        <f>IF(N253="snížená",J253,0)</f>
        <v>0</v>
      </c>
      <c r="BG253" s="114">
        <f>IF(N253="zákl. přenesená",J253,0)</f>
        <v>0</v>
      </c>
      <c r="BH253" s="114">
        <f>IF(N253="sníž. přenesená",J253,0)</f>
        <v>0</v>
      </c>
      <c r="BI253" s="114">
        <f>IF(N253="nulová",J253,0)</f>
        <v>0</v>
      </c>
      <c r="BJ253" s="12" t="s">
        <v>77</v>
      </c>
      <c r="BK253" s="114">
        <f>ROUND(I253*H253,2)</f>
        <v>0</v>
      </c>
      <c r="BL253" s="12" t="s">
        <v>123</v>
      </c>
      <c r="BM253" s="113" t="s">
        <v>465</v>
      </c>
    </row>
    <row r="254" spans="2:65" s="1" customFormat="1" ht="19.5" x14ac:dyDescent="0.2">
      <c r="B254" s="27"/>
      <c r="D254" s="115" t="s">
        <v>125</v>
      </c>
      <c r="F254" s="116" t="s">
        <v>749</v>
      </c>
      <c r="I254" s="117"/>
      <c r="L254" s="27"/>
      <c r="M254" s="118"/>
      <c r="T254" s="48"/>
      <c r="AT254" s="12" t="s">
        <v>125</v>
      </c>
      <c r="AU254" s="12" t="s">
        <v>77</v>
      </c>
    </row>
    <row r="255" spans="2:65" s="1" customFormat="1" ht="16.5" customHeight="1" x14ac:dyDescent="0.2">
      <c r="B255" s="27"/>
      <c r="C255" s="102" t="s">
        <v>334</v>
      </c>
      <c r="D255" s="102" t="s">
        <v>118</v>
      </c>
      <c r="E255" s="103" t="s">
        <v>319</v>
      </c>
      <c r="F255" s="104" t="s">
        <v>320</v>
      </c>
      <c r="G255" s="105" t="s">
        <v>189</v>
      </c>
      <c r="H255" s="106">
        <v>300</v>
      </c>
      <c r="I255" s="107"/>
      <c r="J255" s="108">
        <f>ROUND(I255*H255,2)</f>
        <v>0</v>
      </c>
      <c r="K255" s="104" t="s">
        <v>19</v>
      </c>
      <c r="L255" s="27"/>
      <c r="M255" s="109" t="s">
        <v>19</v>
      </c>
      <c r="N255" s="110" t="s">
        <v>40</v>
      </c>
      <c r="P255" s="111">
        <f>O255*H255</f>
        <v>0</v>
      </c>
      <c r="Q255" s="111">
        <v>0</v>
      </c>
      <c r="R255" s="111">
        <f>Q255*H255</f>
        <v>0</v>
      </c>
      <c r="S255" s="111">
        <v>0</v>
      </c>
      <c r="T255" s="112">
        <f>S255*H255</f>
        <v>0</v>
      </c>
      <c r="AR255" s="113" t="s">
        <v>123</v>
      </c>
      <c r="AT255" s="113" t="s">
        <v>118</v>
      </c>
      <c r="AU255" s="113" t="s">
        <v>77</v>
      </c>
      <c r="AY255" s="12" t="s">
        <v>124</v>
      </c>
      <c r="BE255" s="114">
        <f>IF(N255="základní",J255,0)</f>
        <v>0</v>
      </c>
      <c r="BF255" s="114">
        <f>IF(N255="snížená",J255,0)</f>
        <v>0</v>
      </c>
      <c r="BG255" s="114">
        <f>IF(N255="zákl. přenesená",J255,0)</f>
        <v>0</v>
      </c>
      <c r="BH255" s="114">
        <f>IF(N255="sníž. přenesená",J255,0)</f>
        <v>0</v>
      </c>
      <c r="BI255" s="114">
        <f>IF(N255="nulová",J255,0)</f>
        <v>0</v>
      </c>
      <c r="BJ255" s="12" t="s">
        <v>77</v>
      </c>
      <c r="BK255" s="114">
        <f>ROUND(I255*H255,2)</f>
        <v>0</v>
      </c>
      <c r="BL255" s="12" t="s">
        <v>123</v>
      </c>
      <c r="BM255" s="113" t="s">
        <v>470</v>
      </c>
    </row>
    <row r="256" spans="2:65" s="1" customFormat="1" ht="19.5" x14ac:dyDescent="0.2">
      <c r="B256" s="27"/>
      <c r="D256" s="115" t="s">
        <v>125</v>
      </c>
      <c r="F256" s="116" t="s">
        <v>749</v>
      </c>
      <c r="I256" s="117"/>
      <c r="L256" s="27"/>
      <c r="M256" s="118"/>
      <c r="T256" s="48"/>
      <c r="AT256" s="12" t="s">
        <v>125</v>
      </c>
      <c r="AU256" s="12" t="s">
        <v>77</v>
      </c>
    </row>
    <row r="257" spans="2:65" s="1" customFormat="1" ht="16.5" customHeight="1" x14ac:dyDescent="0.2">
      <c r="B257" s="27"/>
      <c r="C257" s="136" t="s">
        <v>484</v>
      </c>
      <c r="D257" s="136" t="s">
        <v>159</v>
      </c>
      <c r="E257" s="137" t="s">
        <v>258</v>
      </c>
      <c r="F257" s="138" t="s">
        <v>259</v>
      </c>
      <c r="G257" s="139" t="s">
        <v>199</v>
      </c>
      <c r="H257" s="140">
        <v>95.4</v>
      </c>
      <c r="I257" s="141"/>
      <c r="J257" s="142">
        <f>ROUND(I257*H257,2)</f>
        <v>0</v>
      </c>
      <c r="K257" s="138" t="s">
        <v>19</v>
      </c>
      <c r="L257" s="143"/>
      <c r="M257" s="144" t="s">
        <v>19</v>
      </c>
      <c r="N257" s="145" t="s">
        <v>40</v>
      </c>
      <c r="P257" s="111">
        <f>O257*H257</f>
        <v>0</v>
      </c>
      <c r="Q257" s="111">
        <v>0</v>
      </c>
      <c r="R257" s="111">
        <f>Q257*H257</f>
        <v>0</v>
      </c>
      <c r="S257" s="111">
        <v>0</v>
      </c>
      <c r="T257" s="112">
        <f>S257*H257</f>
        <v>0</v>
      </c>
      <c r="AR257" s="113" t="s">
        <v>162</v>
      </c>
      <c r="AT257" s="113" t="s">
        <v>159</v>
      </c>
      <c r="AU257" s="113" t="s">
        <v>77</v>
      </c>
      <c r="AY257" s="12" t="s">
        <v>124</v>
      </c>
      <c r="BE257" s="114">
        <f>IF(N257="základní",J257,0)</f>
        <v>0</v>
      </c>
      <c r="BF257" s="114">
        <f>IF(N257="snížená",J257,0)</f>
        <v>0</v>
      </c>
      <c r="BG257" s="114">
        <f>IF(N257="zákl. přenesená",J257,0)</f>
        <v>0</v>
      </c>
      <c r="BH257" s="114">
        <f>IF(N257="sníž. přenesená",J257,0)</f>
        <v>0</v>
      </c>
      <c r="BI257" s="114">
        <f>IF(N257="nulová",J257,0)</f>
        <v>0</v>
      </c>
      <c r="BJ257" s="12" t="s">
        <v>77</v>
      </c>
      <c r="BK257" s="114">
        <f>ROUND(I257*H257,2)</f>
        <v>0</v>
      </c>
      <c r="BL257" s="12" t="s">
        <v>123</v>
      </c>
      <c r="BM257" s="113" t="s">
        <v>473</v>
      </c>
    </row>
    <row r="258" spans="2:65" s="1" customFormat="1" ht="19.5" x14ac:dyDescent="0.2">
      <c r="B258" s="27"/>
      <c r="D258" s="115" t="s">
        <v>125</v>
      </c>
      <c r="F258" s="116" t="s">
        <v>753</v>
      </c>
      <c r="I258" s="117"/>
      <c r="L258" s="27"/>
      <c r="M258" s="118"/>
      <c r="T258" s="48"/>
      <c r="AT258" s="12" t="s">
        <v>125</v>
      </c>
      <c r="AU258" s="12" t="s">
        <v>77</v>
      </c>
    </row>
    <row r="259" spans="2:65" s="1" customFormat="1" ht="24.2" customHeight="1" x14ac:dyDescent="0.2">
      <c r="B259" s="27"/>
      <c r="C259" s="102" t="s">
        <v>336</v>
      </c>
      <c r="D259" s="102" t="s">
        <v>118</v>
      </c>
      <c r="E259" s="103" t="s">
        <v>243</v>
      </c>
      <c r="F259" s="104" t="s">
        <v>244</v>
      </c>
      <c r="G259" s="105" t="s">
        <v>199</v>
      </c>
      <c r="H259" s="106">
        <v>95.4</v>
      </c>
      <c r="I259" s="107"/>
      <c r="J259" s="108">
        <f>ROUND(I259*H259,2)</f>
        <v>0</v>
      </c>
      <c r="K259" s="104" t="s">
        <v>19</v>
      </c>
      <c r="L259" s="27"/>
      <c r="M259" s="109" t="s">
        <v>19</v>
      </c>
      <c r="N259" s="110" t="s">
        <v>40</v>
      </c>
      <c r="P259" s="111">
        <f>O259*H259</f>
        <v>0</v>
      </c>
      <c r="Q259" s="111">
        <v>0</v>
      </c>
      <c r="R259" s="111">
        <f>Q259*H259</f>
        <v>0</v>
      </c>
      <c r="S259" s="111">
        <v>0</v>
      </c>
      <c r="T259" s="112">
        <f>S259*H259</f>
        <v>0</v>
      </c>
      <c r="AR259" s="113" t="s">
        <v>123</v>
      </c>
      <c r="AT259" s="113" t="s">
        <v>118</v>
      </c>
      <c r="AU259" s="113" t="s">
        <v>77</v>
      </c>
      <c r="AY259" s="12" t="s">
        <v>124</v>
      </c>
      <c r="BE259" s="114">
        <f>IF(N259="základní",J259,0)</f>
        <v>0</v>
      </c>
      <c r="BF259" s="114">
        <f>IF(N259="snížená",J259,0)</f>
        <v>0</v>
      </c>
      <c r="BG259" s="114">
        <f>IF(N259="zákl. přenesená",J259,0)</f>
        <v>0</v>
      </c>
      <c r="BH259" s="114">
        <f>IF(N259="sníž. přenesená",J259,0)</f>
        <v>0</v>
      </c>
      <c r="BI259" s="114">
        <f>IF(N259="nulová",J259,0)</f>
        <v>0</v>
      </c>
      <c r="BJ259" s="12" t="s">
        <v>77</v>
      </c>
      <c r="BK259" s="114">
        <f>ROUND(I259*H259,2)</f>
        <v>0</v>
      </c>
      <c r="BL259" s="12" t="s">
        <v>123</v>
      </c>
      <c r="BM259" s="113" t="s">
        <v>478</v>
      </c>
    </row>
    <row r="260" spans="2:65" s="1" customFormat="1" ht="19.5" x14ac:dyDescent="0.2">
      <c r="B260" s="27"/>
      <c r="D260" s="115" t="s">
        <v>125</v>
      </c>
      <c r="F260" s="116" t="s">
        <v>756</v>
      </c>
      <c r="I260" s="117"/>
      <c r="L260" s="27"/>
      <c r="M260" s="118"/>
      <c r="T260" s="48"/>
      <c r="AT260" s="12" t="s">
        <v>125</v>
      </c>
      <c r="AU260" s="12" t="s">
        <v>77</v>
      </c>
    </row>
    <row r="261" spans="2:65" s="1" customFormat="1" ht="16.5" customHeight="1" x14ac:dyDescent="0.2">
      <c r="B261" s="27"/>
      <c r="C261" s="102" t="s">
        <v>493</v>
      </c>
      <c r="D261" s="102" t="s">
        <v>118</v>
      </c>
      <c r="E261" s="103" t="s">
        <v>511</v>
      </c>
      <c r="F261" s="104" t="s">
        <v>512</v>
      </c>
      <c r="G261" s="105" t="s">
        <v>189</v>
      </c>
      <c r="H261" s="106">
        <v>12</v>
      </c>
      <c r="I261" s="107"/>
      <c r="J261" s="108">
        <f>ROUND(I261*H261,2)</f>
        <v>0</v>
      </c>
      <c r="K261" s="104" t="s">
        <v>19</v>
      </c>
      <c r="L261" s="27"/>
      <c r="M261" s="109" t="s">
        <v>19</v>
      </c>
      <c r="N261" s="110" t="s">
        <v>40</v>
      </c>
      <c r="P261" s="111">
        <f>O261*H261</f>
        <v>0</v>
      </c>
      <c r="Q261" s="111">
        <v>0</v>
      </c>
      <c r="R261" s="111">
        <f>Q261*H261</f>
        <v>0</v>
      </c>
      <c r="S261" s="111">
        <v>0</v>
      </c>
      <c r="T261" s="112">
        <f>S261*H261</f>
        <v>0</v>
      </c>
      <c r="AR261" s="113" t="s">
        <v>123</v>
      </c>
      <c r="AT261" s="113" t="s">
        <v>118</v>
      </c>
      <c r="AU261" s="113" t="s">
        <v>77</v>
      </c>
      <c r="AY261" s="12" t="s">
        <v>124</v>
      </c>
      <c r="BE261" s="114">
        <f>IF(N261="základní",J261,0)</f>
        <v>0</v>
      </c>
      <c r="BF261" s="114">
        <f>IF(N261="snížená",J261,0)</f>
        <v>0</v>
      </c>
      <c r="BG261" s="114">
        <f>IF(N261="zákl. přenesená",J261,0)</f>
        <v>0</v>
      </c>
      <c r="BH261" s="114">
        <f>IF(N261="sníž. přenesená",J261,0)</f>
        <v>0</v>
      </c>
      <c r="BI261" s="114">
        <f>IF(N261="nulová",J261,0)</f>
        <v>0</v>
      </c>
      <c r="BJ261" s="12" t="s">
        <v>77</v>
      </c>
      <c r="BK261" s="114">
        <f>ROUND(I261*H261,2)</f>
        <v>0</v>
      </c>
      <c r="BL261" s="12" t="s">
        <v>123</v>
      </c>
      <c r="BM261" s="113" t="s">
        <v>480</v>
      </c>
    </row>
    <row r="262" spans="2:65" s="1" customFormat="1" ht="19.5" x14ac:dyDescent="0.2">
      <c r="B262" s="27"/>
      <c r="D262" s="115" t="s">
        <v>125</v>
      </c>
      <c r="F262" s="116" t="s">
        <v>803</v>
      </c>
      <c r="I262" s="117"/>
      <c r="L262" s="27"/>
      <c r="M262" s="118"/>
      <c r="T262" s="48"/>
      <c r="AT262" s="12" t="s">
        <v>125</v>
      </c>
      <c r="AU262" s="12" t="s">
        <v>77</v>
      </c>
    </row>
    <row r="263" spans="2:65" s="1" customFormat="1" ht="16.5" customHeight="1" x14ac:dyDescent="0.2">
      <c r="B263" s="27"/>
      <c r="C263" s="102" t="s">
        <v>339</v>
      </c>
      <c r="D263" s="102" t="s">
        <v>118</v>
      </c>
      <c r="E263" s="103" t="s">
        <v>516</v>
      </c>
      <c r="F263" s="104" t="s">
        <v>517</v>
      </c>
      <c r="G263" s="105" t="s">
        <v>121</v>
      </c>
      <c r="H263" s="106">
        <v>2</v>
      </c>
      <c r="I263" s="107"/>
      <c r="J263" s="108">
        <f>ROUND(I263*H263,2)</f>
        <v>0</v>
      </c>
      <c r="K263" s="104" t="s">
        <v>19</v>
      </c>
      <c r="L263" s="27"/>
      <c r="M263" s="109" t="s">
        <v>19</v>
      </c>
      <c r="N263" s="110" t="s">
        <v>40</v>
      </c>
      <c r="P263" s="111">
        <f>O263*H263</f>
        <v>0</v>
      </c>
      <c r="Q263" s="111">
        <v>0</v>
      </c>
      <c r="R263" s="111">
        <f>Q263*H263</f>
        <v>0</v>
      </c>
      <c r="S263" s="111">
        <v>0</v>
      </c>
      <c r="T263" s="112">
        <f>S263*H263</f>
        <v>0</v>
      </c>
      <c r="AR263" s="113" t="s">
        <v>123</v>
      </c>
      <c r="AT263" s="113" t="s">
        <v>118</v>
      </c>
      <c r="AU263" s="113" t="s">
        <v>77</v>
      </c>
      <c r="AY263" s="12" t="s">
        <v>124</v>
      </c>
      <c r="BE263" s="114">
        <f>IF(N263="základní",J263,0)</f>
        <v>0</v>
      </c>
      <c r="BF263" s="114">
        <f>IF(N263="snížená",J263,0)</f>
        <v>0</v>
      </c>
      <c r="BG263" s="114">
        <f>IF(N263="zákl. přenesená",J263,0)</f>
        <v>0</v>
      </c>
      <c r="BH263" s="114">
        <f>IF(N263="sníž. přenesená",J263,0)</f>
        <v>0</v>
      </c>
      <c r="BI263" s="114">
        <f>IF(N263="nulová",J263,0)</f>
        <v>0</v>
      </c>
      <c r="BJ263" s="12" t="s">
        <v>77</v>
      </c>
      <c r="BK263" s="114">
        <f>ROUND(I263*H263,2)</f>
        <v>0</v>
      </c>
      <c r="BL263" s="12" t="s">
        <v>123</v>
      </c>
      <c r="BM263" s="113" t="s">
        <v>487</v>
      </c>
    </row>
    <row r="264" spans="2:65" s="1" customFormat="1" ht="19.5" x14ac:dyDescent="0.2">
      <c r="B264" s="27"/>
      <c r="D264" s="115" t="s">
        <v>125</v>
      </c>
      <c r="F264" s="116" t="s">
        <v>501</v>
      </c>
      <c r="I264" s="117"/>
      <c r="L264" s="27"/>
      <c r="M264" s="118"/>
      <c r="T264" s="48"/>
      <c r="AT264" s="12" t="s">
        <v>125</v>
      </c>
      <c r="AU264" s="12" t="s">
        <v>77</v>
      </c>
    </row>
    <row r="265" spans="2:65" s="1" customFormat="1" ht="16.5" customHeight="1" x14ac:dyDescent="0.2">
      <c r="B265" s="27"/>
      <c r="C265" s="136" t="s">
        <v>502</v>
      </c>
      <c r="D265" s="136" t="s">
        <v>159</v>
      </c>
      <c r="E265" s="137" t="s">
        <v>519</v>
      </c>
      <c r="F265" s="138" t="s">
        <v>520</v>
      </c>
      <c r="G265" s="139" t="s">
        <v>121</v>
      </c>
      <c r="H265" s="140">
        <v>44</v>
      </c>
      <c r="I265" s="141"/>
      <c r="J265" s="142">
        <f>ROUND(I265*H265,2)</f>
        <v>0</v>
      </c>
      <c r="K265" s="138" t="s">
        <v>19</v>
      </c>
      <c r="L265" s="143"/>
      <c r="M265" s="144" t="s">
        <v>19</v>
      </c>
      <c r="N265" s="145" t="s">
        <v>40</v>
      </c>
      <c r="P265" s="111">
        <f>O265*H265</f>
        <v>0</v>
      </c>
      <c r="Q265" s="111">
        <v>0</v>
      </c>
      <c r="R265" s="111">
        <f>Q265*H265</f>
        <v>0</v>
      </c>
      <c r="S265" s="111">
        <v>0</v>
      </c>
      <c r="T265" s="112">
        <f>S265*H265</f>
        <v>0</v>
      </c>
      <c r="AR265" s="113" t="s">
        <v>162</v>
      </c>
      <c r="AT265" s="113" t="s">
        <v>159</v>
      </c>
      <c r="AU265" s="113" t="s">
        <v>77</v>
      </c>
      <c r="AY265" s="12" t="s">
        <v>124</v>
      </c>
      <c r="BE265" s="114">
        <f>IF(N265="základní",J265,0)</f>
        <v>0</v>
      </c>
      <c r="BF265" s="114">
        <f>IF(N265="snížená",J265,0)</f>
        <v>0</v>
      </c>
      <c r="BG265" s="114">
        <f>IF(N265="zákl. přenesená",J265,0)</f>
        <v>0</v>
      </c>
      <c r="BH265" s="114">
        <f>IF(N265="sníž. přenesená",J265,0)</f>
        <v>0</v>
      </c>
      <c r="BI265" s="114">
        <f>IF(N265="nulová",J265,0)</f>
        <v>0</v>
      </c>
      <c r="BJ265" s="12" t="s">
        <v>77</v>
      </c>
      <c r="BK265" s="114">
        <f>ROUND(I265*H265,2)</f>
        <v>0</v>
      </c>
      <c r="BL265" s="12" t="s">
        <v>123</v>
      </c>
      <c r="BM265" s="113" t="s">
        <v>491</v>
      </c>
    </row>
    <row r="266" spans="2:65" s="1" customFormat="1" ht="19.5" x14ac:dyDescent="0.2">
      <c r="B266" s="27"/>
      <c r="D266" s="115" t="s">
        <v>125</v>
      </c>
      <c r="F266" s="116" t="s">
        <v>865</v>
      </c>
      <c r="I266" s="117"/>
      <c r="L266" s="27"/>
      <c r="M266" s="118"/>
      <c r="T266" s="48"/>
      <c r="AT266" s="12" t="s">
        <v>125</v>
      </c>
      <c r="AU266" s="12" t="s">
        <v>77</v>
      </c>
    </row>
    <row r="267" spans="2:65" s="1" customFormat="1" ht="16.5" customHeight="1" x14ac:dyDescent="0.2">
      <c r="B267" s="27"/>
      <c r="C267" s="136" t="s">
        <v>341</v>
      </c>
      <c r="D267" s="136" t="s">
        <v>159</v>
      </c>
      <c r="E267" s="137" t="s">
        <v>131</v>
      </c>
      <c r="F267" s="138" t="s">
        <v>568</v>
      </c>
      <c r="G267" s="139" t="s">
        <v>199</v>
      </c>
      <c r="H267" s="140">
        <v>0.20399999999999999</v>
      </c>
      <c r="I267" s="141"/>
      <c r="J267" s="142">
        <f>ROUND(I267*H267,2)</f>
        <v>0</v>
      </c>
      <c r="K267" s="138" t="s">
        <v>19</v>
      </c>
      <c r="L267" s="143"/>
      <c r="M267" s="144" t="s">
        <v>19</v>
      </c>
      <c r="N267" s="145" t="s">
        <v>40</v>
      </c>
      <c r="P267" s="111">
        <f>O267*H267</f>
        <v>0</v>
      </c>
      <c r="Q267" s="111">
        <v>0</v>
      </c>
      <c r="R267" s="111">
        <f>Q267*H267</f>
        <v>0</v>
      </c>
      <c r="S267" s="111">
        <v>0</v>
      </c>
      <c r="T267" s="112">
        <f>S267*H267</f>
        <v>0</v>
      </c>
      <c r="AR267" s="113" t="s">
        <v>162</v>
      </c>
      <c r="AT267" s="113" t="s">
        <v>159</v>
      </c>
      <c r="AU267" s="113" t="s">
        <v>77</v>
      </c>
      <c r="AY267" s="12" t="s">
        <v>124</v>
      </c>
      <c r="BE267" s="114">
        <f>IF(N267="základní",J267,0)</f>
        <v>0</v>
      </c>
      <c r="BF267" s="114">
        <f>IF(N267="snížená",J267,0)</f>
        <v>0</v>
      </c>
      <c r="BG267" s="114">
        <f>IF(N267="zákl. přenesená",J267,0)</f>
        <v>0</v>
      </c>
      <c r="BH267" s="114">
        <f>IF(N267="sníž. přenesená",J267,0)</f>
        <v>0</v>
      </c>
      <c r="BI267" s="114">
        <f>IF(N267="nulová",J267,0)</f>
        <v>0</v>
      </c>
      <c r="BJ267" s="12" t="s">
        <v>77</v>
      </c>
      <c r="BK267" s="114">
        <f>ROUND(I267*H267,2)</f>
        <v>0</v>
      </c>
      <c r="BL267" s="12" t="s">
        <v>123</v>
      </c>
      <c r="BM267" s="113" t="s">
        <v>496</v>
      </c>
    </row>
    <row r="268" spans="2:65" s="1" customFormat="1" ht="19.5" x14ac:dyDescent="0.2">
      <c r="B268" s="27"/>
      <c r="D268" s="115" t="s">
        <v>125</v>
      </c>
      <c r="F268" s="116" t="s">
        <v>805</v>
      </c>
      <c r="I268" s="117"/>
      <c r="L268" s="27"/>
      <c r="M268" s="118"/>
      <c r="T268" s="48"/>
      <c r="AT268" s="12" t="s">
        <v>125</v>
      </c>
      <c r="AU268" s="12" t="s">
        <v>77</v>
      </c>
    </row>
    <row r="269" spans="2:65" s="1" customFormat="1" ht="16.5" customHeight="1" x14ac:dyDescent="0.2">
      <c r="B269" s="27"/>
      <c r="C269" s="136" t="s">
        <v>508</v>
      </c>
      <c r="D269" s="136" t="s">
        <v>159</v>
      </c>
      <c r="E269" s="137" t="s">
        <v>526</v>
      </c>
      <c r="F269" s="138" t="s">
        <v>527</v>
      </c>
      <c r="G269" s="139" t="s">
        <v>121</v>
      </c>
      <c r="H269" s="140">
        <v>2</v>
      </c>
      <c r="I269" s="141"/>
      <c r="J269" s="142">
        <f>ROUND(I269*H269,2)</f>
        <v>0</v>
      </c>
      <c r="K269" s="138" t="s">
        <v>19</v>
      </c>
      <c r="L269" s="143"/>
      <c r="M269" s="144" t="s">
        <v>19</v>
      </c>
      <c r="N269" s="145" t="s">
        <v>40</v>
      </c>
      <c r="P269" s="111">
        <f>O269*H269</f>
        <v>0</v>
      </c>
      <c r="Q269" s="111">
        <v>0</v>
      </c>
      <c r="R269" s="111">
        <f>Q269*H269</f>
        <v>0</v>
      </c>
      <c r="S269" s="111">
        <v>0</v>
      </c>
      <c r="T269" s="112">
        <f>S269*H269</f>
        <v>0</v>
      </c>
      <c r="AR269" s="113" t="s">
        <v>162</v>
      </c>
      <c r="AT269" s="113" t="s">
        <v>159</v>
      </c>
      <c r="AU269" s="113" t="s">
        <v>77</v>
      </c>
      <c r="AY269" s="12" t="s">
        <v>124</v>
      </c>
      <c r="BE269" s="114">
        <f>IF(N269="základní",J269,0)</f>
        <v>0</v>
      </c>
      <c r="BF269" s="114">
        <f>IF(N269="snížená",J269,0)</f>
        <v>0</v>
      </c>
      <c r="BG269" s="114">
        <f>IF(N269="zákl. přenesená",J269,0)</f>
        <v>0</v>
      </c>
      <c r="BH269" s="114">
        <f>IF(N269="sníž. přenesená",J269,0)</f>
        <v>0</v>
      </c>
      <c r="BI269" s="114">
        <f>IF(N269="nulová",J269,0)</f>
        <v>0</v>
      </c>
      <c r="BJ269" s="12" t="s">
        <v>77</v>
      </c>
      <c r="BK269" s="114">
        <f>ROUND(I269*H269,2)</f>
        <v>0</v>
      </c>
      <c r="BL269" s="12" t="s">
        <v>123</v>
      </c>
      <c r="BM269" s="113" t="s">
        <v>500</v>
      </c>
    </row>
    <row r="270" spans="2:65" s="1" customFormat="1" ht="19.5" x14ac:dyDescent="0.2">
      <c r="B270" s="27"/>
      <c r="D270" s="115" t="s">
        <v>125</v>
      </c>
      <c r="F270" s="116" t="s">
        <v>501</v>
      </c>
      <c r="I270" s="117"/>
      <c r="L270" s="27"/>
      <c r="M270" s="118"/>
      <c r="T270" s="48"/>
      <c r="AT270" s="12" t="s">
        <v>125</v>
      </c>
      <c r="AU270" s="12" t="s">
        <v>77</v>
      </c>
    </row>
    <row r="271" spans="2:65" s="1" customFormat="1" ht="24.2" customHeight="1" x14ac:dyDescent="0.2">
      <c r="B271" s="27"/>
      <c r="C271" s="102" t="s">
        <v>344</v>
      </c>
      <c r="D271" s="102" t="s">
        <v>118</v>
      </c>
      <c r="E271" s="103" t="s">
        <v>530</v>
      </c>
      <c r="F271" s="104" t="s">
        <v>531</v>
      </c>
      <c r="G271" s="105" t="s">
        <v>121</v>
      </c>
      <c r="H271" s="106">
        <v>1</v>
      </c>
      <c r="I271" s="107"/>
      <c r="J271" s="108">
        <f>ROUND(I271*H271,2)</f>
        <v>0</v>
      </c>
      <c r="K271" s="104" t="s">
        <v>19</v>
      </c>
      <c r="L271" s="27"/>
      <c r="M271" s="109" t="s">
        <v>19</v>
      </c>
      <c r="N271" s="110" t="s">
        <v>40</v>
      </c>
      <c r="P271" s="111">
        <f>O271*H271</f>
        <v>0</v>
      </c>
      <c r="Q271" s="111">
        <v>0</v>
      </c>
      <c r="R271" s="111">
        <f>Q271*H271</f>
        <v>0</v>
      </c>
      <c r="S271" s="111">
        <v>0</v>
      </c>
      <c r="T271" s="112">
        <f>S271*H271</f>
        <v>0</v>
      </c>
      <c r="AR271" s="113" t="s">
        <v>123</v>
      </c>
      <c r="AT271" s="113" t="s">
        <v>118</v>
      </c>
      <c r="AU271" s="113" t="s">
        <v>77</v>
      </c>
      <c r="AY271" s="12" t="s">
        <v>124</v>
      </c>
      <c r="BE271" s="114">
        <f>IF(N271="základní",J271,0)</f>
        <v>0</v>
      </c>
      <c r="BF271" s="114">
        <f>IF(N271="snížená",J271,0)</f>
        <v>0</v>
      </c>
      <c r="BG271" s="114">
        <f>IF(N271="zákl. přenesená",J271,0)</f>
        <v>0</v>
      </c>
      <c r="BH271" s="114">
        <f>IF(N271="sníž. přenesená",J271,0)</f>
        <v>0</v>
      </c>
      <c r="BI271" s="114">
        <f>IF(N271="nulová",J271,0)</f>
        <v>0</v>
      </c>
      <c r="BJ271" s="12" t="s">
        <v>77</v>
      </c>
      <c r="BK271" s="114">
        <f>ROUND(I271*H271,2)</f>
        <v>0</v>
      </c>
      <c r="BL271" s="12" t="s">
        <v>123</v>
      </c>
      <c r="BM271" s="113" t="s">
        <v>503</v>
      </c>
    </row>
    <row r="272" spans="2:65" s="1" customFormat="1" ht="19.5" x14ac:dyDescent="0.2">
      <c r="B272" s="27"/>
      <c r="D272" s="115" t="s">
        <v>125</v>
      </c>
      <c r="F272" s="116" t="s">
        <v>533</v>
      </c>
      <c r="I272" s="117"/>
      <c r="L272" s="27"/>
      <c r="M272" s="118"/>
      <c r="T272" s="48"/>
      <c r="AT272" s="12" t="s">
        <v>125</v>
      </c>
      <c r="AU272" s="12" t="s">
        <v>77</v>
      </c>
    </row>
    <row r="273" spans="2:65" s="1" customFormat="1" ht="21.75" customHeight="1" x14ac:dyDescent="0.2">
      <c r="B273" s="27"/>
      <c r="C273" s="102" t="s">
        <v>515</v>
      </c>
      <c r="D273" s="102" t="s">
        <v>118</v>
      </c>
      <c r="E273" s="103" t="s">
        <v>612</v>
      </c>
      <c r="F273" s="104" t="s">
        <v>613</v>
      </c>
      <c r="G273" s="105" t="s">
        <v>227</v>
      </c>
      <c r="H273" s="106">
        <v>71</v>
      </c>
      <c r="I273" s="107"/>
      <c r="J273" s="108">
        <f>ROUND(I273*H273,2)</f>
        <v>0</v>
      </c>
      <c r="K273" s="104" t="s">
        <v>19</v>
      </c>
      <c r="L273" s="27"/>
      <c r="M273" s="109" t="s">
        <v>19</v>
      </c>
      <c r="N273" s="110" t="s">
        <v>40</v>
      </c>
      <c r="P273" s="111">
        <f>O273*H273</f>
        <v>0</v>
      </c>
      <c r="Q273" s="111">
        <v>0</v>
      </c>
      <c r="R273" s="111">
        <f>Q273*H273</f>
        <v>0</v>
      </c>
      <c r="S273" s="111">
        <v>0</v>
      </c>
      <c r="T273" s="112">
        <f>S273*H273</f>
        <v>0</v>
      </c>
      <c r="AR273" s="113" t="s">
        <v>123</v>
      </c>
      <c r="AT273" s="113" t="s">
        <v>118</v>
      </c>
      <c r="AU273" s="113" t="s">
        <v>77</v>
      </c>
      <c r="AY273" s="12" t="s">
        <v>124</v>
      </c>
      <c r="BE273" s="114">
        <f>IF(N273="základní",J273,0)</f>
        <v>0</v>
      </c>
      <c r="BF273" s="114">
        <f>IF(N273="snížená",J273,0)</f>
        <v>0</v>
      </c>
      <c r="BG273" s="114">
        <f>IF(N273="zákl. přenesená",J273,0)</f>
        <v>0</v>
      </c>
      <c r="BH273" s="114">
        <f>IF(N273="sníž. přenesená",J273,0)</f>
        <v>0</v>
      </c>
      <c r="BI273" s="114">
        <f>IF(N273="nulová",J273,0)</f>
        <v>0</v>
      </c>
      <c r="BJ273" s="12" t="s">
        <v>77</v>
      </c>
      <c r="BK273" s="114">
        <f>ROUND(I273*H273,2)</f>
        <v>0</v>
      </c>
      <c r="BL273" s="12" t="s">
        <v>123</v>
      </c>
      <c r="BM273" s="113" t="s">
        <v>507</v>
      </c>
    </row>
    <row r="274" spans="2:65" s="1" customFormat="1" ht="19.5" x14ac:dyDescent="0.2">
      <c r="B274" s="27"/>
      <c r="D274" s="115" t="s">
        <v>125</v>
      </c>
      <c r="F274" s="116" t="s">
        <v>866</v>
      </c>
      <c r="I274" s="117"/>
      <c r="L274" s="27"/>
      <c r="M274" s="118"/>
      <c r="T274" s="48"/>
      <c r="AT274" s="12" t="s">
        <v>125</v>
      </c>
      <c r="AU274" s="12" t="s">
        <v>77</v>
      </c>
    </row>
    <row r="275" spans="2:65" s="1" customFormat="1" ht="16.5" customHeight="1" x14ac:dyDescent="0.2">
      <c r="B275" s="27"/>
      <c r="C275" s="102" t="s">
        <v>346</v>
      </c>
      <c r="D275" s="102" t="s">
        <v>118</v>
      </c>
      <c r="E275" s="103" t="s">
        <v>616</v>
      </c>
      <c r="F275" s="104" t="s">
        <v>617</v>
      </c>
      <c r="G275" s="105" t="s">
        <v>189</v>
      </c>
      <c r="H275" s="106">
        <v>18.2</v>
      </c>
      <c r="I275" s="107"/>
      <c r="J275" s="108">
        <f>ROUND(I275*H275,2)</f>
        <v>0</v>
      </c>
      <c r="K275" s="104" t="s">
        <v>19</v>
      </c>
      <c r="L275" s="27"/>
      <c r="M275" s="109" t="s">
        <v>19</v>
      </c>
      <c r="N275" s="110" t="s">
        <v>40</v>
      </c>
      <c r="P275" s="111">
        <f>O275*H275</f>
        <v>0</v>
      </c>
      <c r="Q275" s="111">
        <v>0</v>
      </c>
      <c r="R275" s="111">
        <f>Q275*H275</f>
        <v>0</v>
      </c>
      <c r="S275" s="111">
        <v>0</v>
      </c>
      <c r="T275" s="112">
        <f>S275*H275</f>
        <v>0</v>
      </c>
      <c r="AR275" s="113" t="s">
        <v>123</v>
      </c>
      <c r="AT275" s="113" t="s">
        <v>118</v>
      </c>
      <c r="AU275" s="113" t="s">
        <v>77</v>
      </c>
      <c r="AY275" s="12" t="s">
        <v>124</v>
      </c>
      <c r="BE275" s="114">
        <f>IF(N275="základní",J275,0)</f>
        <v>0</v>
      </c>
      <c r="BF275" s="114">
        <f>IF(N275="snížená",J275,0)</f>
        <v>0</v>
      </c>
      <c r="BG275" s="114">
        <f>IF(N275="zákl. přenesená",J275,0)</f>
        <v>0</v>
      </c>
      <c r="BH275" s="114">
        <f>IF(N275="sníž. přenesená",J275,0)</f>
        <v>0</v>
      </c>
      <c r="BI275" s="114">
        <f>IF(N275="nulová",J275,0)</f>
        <v>0</v>
      </c>
      <c r="BJ275" s="12" t="s">
        <v>77</v>
      </c>
      <c r="BK275" s="114">
        <f>ROUND(I275*H275,2)</f>
        <v>0</v>
      </c>
      <c r="BL275" s="12" t="s">
        <v>123</v>
      </c>
      <c r="BM275" s="113" t="s">
        <v>509</v>
      </c>
    </row>
    <row r="276" spans="2:65" s="1" customFormat="1" ht="29.25" x14ac:dyDescent="0.2">
      <c r="B276" s="27"/>
      <c r="D276" s="115" t="s">
        <v>125</v>
      </c>
      <c r="F276" s="116" t="s">
        <v>867</v>
      </c>
      <c r="I276" s="117"/>
      <c r="L276" s="27"/>
      <c r="M276" s="118"/>
      <c r="T276" s="48"/>
      <c r="AT276" s="12" t="s">
        <v>125</v>
      </c>
      <c r="AU276" s="12" t="s">
        <v>77</v>
      </c>
    </row>
    <row r="277" spans="2:65" s="1" customFormat="1" ht="16.5" customHeight="1" x14ac:dyDescent="0.2">
      <c r="B277" s="27"/>
      <c r="C277" s="102" t="s">
        <v>522</v>
      </c>
      <c r="D277" s="102" t="s">
        <v>118</v>
      </c>
      <c r="E277" s="103" t="s">
        <v>621</v>
      </c>
      <c r="F277" s="104" t="s">
        <v>622</v>
      </c>
      <c r="G277" s="105" t="s">
        <v>189</v>
      </c>
      <c r="H277" s="106">
        <v>18.2</v>
      </c>
      <c r="I277" s="107"/>
      <c r="J277" s="108">
        <f>ROUND(I277*H277,2)</f>
        <v>0</v>
      </c>
      <c r="K277" s="104" t="s">
        <v>19</v>
      </c>
      <c r="L277" s="27"/>
      <c r="M277" s="109" t="s">
        <v>19</v>
      </c>
      <c r="N277" s="110" t="s">
        <v>40</v>
      </c>
      <c r="P277" s="111">
        <f>O277*H277</f>
        <v>0</v>
      </c>
      <c r="Q277" s="111">
        <v>0</v>
      </c>
      <c r="R277" s="111">
        <f>Q277*H277</f>
        <v>0</v>
      </c>
      <c r="S277" s="111">
        <v>0</v>
      </c>
      <c r="T277" s="112">
        <f>S277*H277</f>
        <v>0</v>
      </c>
      <c r="AR277" s="113" t="s">
        <v>123</v>
      </c>
      <c r="AT277" s="113" t="s">
        <v>118</v>
      </c>
      <c r="AU277" s="113" t="s">
        <v>77</v>
      </c>
      <c r="AY277" s="12" t="s">
        <v>124</v>
      </c>
      <c r="BE277" s="114">
        <f>IF(N277="základní",J277,0)</f>
        <v>0</v>
      </c>
      <c r="BF277" s="114">
        <f>IF(N277="snížená",J277,0)</f>
        <v>0</v>
      </c>
      <c r="BG277" s="114">
        <f>IF(N277="zákl. přenesená",J277,0)</f>
        <v>0</v>
      </c>
      <c r="BH277" s="114">
        <f>IF(N277="sníž. přenesená",J277,0)</f>
        <v>0</v>
      </c>
      <c r="BI277" s="114">
        <f>IF(N277="nulová",J277,0)</f>
        <v>0</v>
      </c>
      <c r="BJ277" s="12" t="s">
        <v>77</v>
      </c>
      <c r="BK277" s="114">
        <f>ROUND(I277*H277,2)</f>
        <v>0</v>
      </c>
      <c r="BL277" s="12" t="s">
        <v>123</v>
      </c>
      <c r="BM277" s="113" t="s">
        <v>513</v>
      </c>
    </row>
    <row r="278" spans="2:65" s="1" customFormat="1" ht="29.25" x14ac:dyDescent="0.2">
      <c r="B278" s="27"/>
      <c r="D278" s="115" t="s">
        <v>125</v>
      </c>
      <c r="F278" s="116" t="s">
        <v>867</v>
      </c>
      <c r="I278" s="117"/>
      <c r="L278" s="27"/>
      <c r="M278" s="118"/>
      <c r="T278" s="48"/>
      <c r="AT278" s="12" t="s">
        <v>125</v>
      </c>
      <c r="AU278" s="12" t="s">
        <v>77</v>
      </c>
    </row>
    <row r="279" spans="2:65" s="1" customFormat="1" ht="16.5" customHeight="1" x14ac:dyDescent="0.2">
      <c r="B279" s="27"/>
      <c r="C279" s="136" t="s">
        <v>349</v>
      </c>
      <c r="D279" s="136" t="s">
        <v>159</v>
      </c>
      <c r="E279" s="137" t="s">
        <v>624</v>
      </c>
      <c r="F279" s="138" t="s">
        <v>625</v>
      </c>
      <c r="G279" s="139" t="s">
        <v>199</v>
      </c>
      <c r="H279" s="140">
        <v>12.425000000000001</v>
      </c>
      <c r="I279" s="141"/>
      <c r="J279" s="142">
        <f>ROUND(I279*H279,2)</f>
        <v>0</v>
      </c>
      <c r="K279" s="138" t="s">
        <v>19</v>
      </c>
      <c r="L279" s="143"/>
      <c r="M279" s="144" t="s">
        <v>19</v>
      </c>
      <c r="N279" s="145" t="s">
        <v>40</v>
      </c>
      <c r="P279" s="111">
        <f>O279*H279</f>
        <v>0</v>
      </c>
      <c r="Q279" s="111">
        <v>0</v>
      </c>
      <c r="R279" s="111">
        <f>Q279*H279</f>
        <v>0</v>
      </c>
      <c r="S279" s="111">
        <v>0</v>
      </c>
      <c r="T279" s="112">
        <f>S279*H279</f>
        <v>0</v>
      </c>
      <c r="AR279" s="113" t="s">
        <v>162</v>
      </c>
      <c r="AT279" s="113" t="s">
        <v>159</v>
      </c>
      <c r="AU279" s="113" t="s">
        <v>77</v>
      </c>
      <c r="AY279" s="12" t="s">
        <v>124</v>
      </c>
      <c r="BE279" s="114">
        <f>IF(N279="základní",J279,0)</f>
        <v>0</v>
      </c>
      <c r="BF279" s="114">
        <f>IF(N279="snížená",J279,0)</f>
        <v>0</v>
      </c>
      <c r="BG279" s="114">
        <f>IF(N279="zákl. přenesená",J279,0)</f>
        <v>0</v>
      </c>
      <c r="BH279" s="114">
        <f>IF(N279="sníž. přenesená",J279,0)</f>
        <v>0</v>
      </c>
      <c r="BI279" s="114">
        <f>IF(N279="nulová",J279,0)</f>
        <v>0</v>
      </c>
      <c r="BJ279" s="12" t="s">
        <v>77</v>
      </c>
      <c r="BK279" s="114">
        <f>ROUND(I279*H279,2)</f>
        <v>0</v>
      </c>
      <c r="BL279" s="12" t="s">
        <v>123</v>
      </c>
      <c r="BM279" s="113" t="s">
        <v>518</v>
      </c>
    </row>
    <row r="280" spans="2:65" s="1" customFormat="1" ht="19.5" x14ac:dyDescent="0.2">
      <c r="B280" s="27"/>
      <c r="D280" s="115" t="s">
        <v>125</v>
      </c>
      <c r="F280" s="116" t="s">
        <v>868</v>
      </c>
      <c r="I280" s="117"/>
      <c r="L280" s="27"/>
      <c r="M280" s="118"/>
      <c r="T280" s="48"/>
      <c r="AT280" s="12" t="s">
        <v>125</v>
      </c>
      <c r="AU280" s="12" t="s">
        <v>77</v>
      </c>
    </row>
    <row r="281" spans="2:65" s="1" customFormat="1" ht="16.5" customHeight="1" x14ac:dyDescent="0.2">
      <c r="B281" s="27"/>
      <c r="C281" s="136" t="s">
        <v>529</v>
      </c>
      <c r="D281" s="136" t="s">
        <v>159</v>
      </c>
      <c r="E281" s="137" t="s">
        <v>629</v>
      </c>
      <c r="F281" s="138" t="s">
        <v>630</v>
      </c>
      <c r="G281" s="139" t="s">
        <v>199</v>
      </c>
      <c r="H281" s="140">
        <v>8.875</v>
      </c>
      <c r="I281" s="141"/>
      <c r="J281" s="142">
        <f>ROUND(I281*H281,2)</f>
        <v>0</v>
      </c>
      <c r="K281" s="138" t="s">
        <v>19</v>
      </c>
      <c r="L281" s="143"/>
      <c r="M281" s="144" t="s">
        <v>19</v>
      </c>
      <c r="N281" s="145" t="s">
        <v>40</v>
      </c>
      <c r="P281" s="111">
        <f>O281*H281</f>
        <v>0</v>
      </c>
      <c r="Q281" s="111">
        <v>0</v>
      </c>
      <c r="R281" s="111">
        <f>Q281*H281</f>
        <v>0</v>
      </c>
      <c r="S281" s="111">
        <v>0</v>
      </c>
      <c r="T281" s="112">
        <f>S281*H281</f>
        <v>0</v>
      </c>
      <c r="AR281" s="113" t="s">
        <v>162</v>
      </c>
      <c r="AT281" s="113" t="s">
        <v>159</v>
      </c>
      <c r="AU281" s="113" t="s">
        <v>77</v>
      </c>
      <c r="AY281" s="12" t="s">
        <v>124</v>
      </c>
      <c r="BE281" s="114">
        <f>IF(N281="základní",J281,0)</f>
        <v>0</v>
      </c>
      <c r="BF281" s="114">
        <f>IF(N281="snížená",J281,0)</f>
        <v>0</v>
      </c>
      <c r="BG281" s="114">
        <f>IF(N281="zákl. přenesená",J281,0)</f>
        <v>0</v>
      </c>
      <c r="BH281" s="114">
        <f>IF(N281="sníž. přenesená",J281,0)</f>
        <v>0</v>
      </c>
      <c r="BI281" s="114">
        <f>IF(N281="nulová",J281,0)</f>
        <v>0</v>
      </c>
      <c r="BJ281" s="12" t="s">
        <v>77</v>
      </c>
      <c r="BK281" s="114">
        <f>ROUND(I281*H281,2)</f>
        <v>0</v>
      </c>
      <c r="BL281" s="12" t="s">
        <v>123</v>
      </c>
      <c r="BM281" s="113" t="s">
        <v>521</v>
      </c>
    </row>
    <row r="282" spans="2:65" s="1" customFormat="1" ht="19.5" x14ac:dyDescent="0.2">
      <c r="B282" s="27"/>
      <c r="D282" s="115" t="s">
        <v>125</v>
      </c>
      <c r="F282" s="116" t="s">
        <v>869</v>
      </c>
      <c r="I282" s="117"/>
      <c r="L282" s="27"/>
      <c r="M282" s="118"/>
      <c r="T282" s="48"/>
      <c r="AT282" s="12" t="s">
        <v>125</v>
      </c>
      <c r="AU282" s="12" t="s">
        <v>77</v>
      </c>
    </row>
    <row r="283" spans="2:65" s="1" customFormat="1" ht="16.5" customHeight="1" x14ac:dyDescent="0.2">
      <c r="B283" s="27"/>
      <c r="C283" s="136" t="s">
        <v>351</v>
      </c>
      <c r="D283" s="136" t="s">
        <v>159</v>
      </c>
      <c r="E283" s="137" t="s">
        <v>633</v>
      </c>
      <c r="F283" s="138" t="s">
        <v>634</v>
      </c>
      <c r="G283" s="139" t="s">
        <v>199</v>
      </c>
      <c r="H283" s="140">
        <v>8.875</v>
      </c>
      <c r="I283" s="141"/>
      <c r="J283" s="142">
        <f>ROUND(I283*H283,2)</f>
        <v>0</v>
      </c>
      <c r="K283" s="138" t="s">
        <v>19</v>
      </c>
      <c r="L283" s="143"/>
      <c r="M283" s="144" t="s">
        <v>19</v>
      </c>
      <c r="N283" s="145" t="s">
        <v>40</v>
      </c>
      <c r="P283" s="111">
        <f>O283*H283</f>
        <v>0</v>
      </c>
      <c r="Q283" s="111">
        <v>0</v>
      </c>
      <c r="R283" s="111">
        <f>Q283*H283</f>
        <v>0</v>
      </c>
      <c r="S283" s="111">
        <v>0</v>
      </c>
      <c r="T283" s="112">
        <f>S283*H283</f>
        <v>0</v>
      </c>
      <c r="AR283" s="113" t="s">
        <v>162</v>
      </c>
      <c r="AT283" s="113" t="s">
        <v>159</v>
      </c>
      <c r="AU283" s="113" t="s">
        <v>77</v>
      </c>
      <c r="AY283" s="12" t="s">
        <v>124</v>
      </c>
      <c r="BE283" s="114">
        <f>IF(N283="základní",J283,0)</f>
        <v>0</v>
      </c>
      <c r="BF283" s="114">
        <f>IF(N283="snížená",J283,0)</f>
        <v>0</v>
      </c>
      <c r="BG283" s="114">
        <f>IF(N283="zákl. přenesená",J283,0)</f>
        <v>0</v>
      </c>
      <c r="BH283" s="114">
        <f>IF(N283="sníž. přenesená",J283,0)</f>
        <v>0</v>
      </c>
      <c r="BI283" s="114">
        <f>IF(N283="nulová",J283,0)</f>
        <v>0</v>
      </c>
      <c r="BJ283" s="12" t="s">
        <v>77</v>
      </c>
      <c r="BK283" s="114">
        <f>ROUND(I283*H283,2)</f>
        <v>0</v>
      </c>
      <c r="BL283" s="12" t="s">
        <v>123</v>
      </c>
      <c r="BM283" s="113" t="s">
        <v>524</v>
      </c>
    </row>
    <row r="284" spans="2:65" s="1" customFormat="1" ht="19.5" x14ac:dyDescent="0.2">
      <c r="B284" s="27"/>
      <c r="D284" s="115" t="s">
        <v>125</v>
      </c>
      <c r="F284" s="116" t="s">
        <v>869</v>
      </c>
      <c r="I284" s="117"/>
      <c r="L284" s="27"/>
      <c r="M284" s="118"/>
      <c r="T284" s="48"/>
      <c r="AT284" s="12" t="s">
        <v>125</v>
      </c>
      <c r="AU284" s="12" t="s">
        <v>77</v>
      </c>
    </row>
    <row r="285" spans="2:65" s="1" customFormat="1" ht="24.2" customHeight="1" x14ac:dyDescent="0.2">
      <c r="B285" s="27"/>
      <c r="C285" s="102" t="s">
        <v>538</v>
      </c>
      <c r="D285" s="102" t="s">
        <v>118</v>
      </c>
      <c r="E285" s="103" t="s">
        <v>539</v>
      </c>
      <c r="F285" s="104" t="s">
        <v>540</v>
      </c>
      <c r="G285" s="105" t="s">
        <v>199</v>
      </c>
      <c r="H285" s="106">
        <v>30.175000000000001</v>
      </c>
      <c r="I285" s="107"/>
      <c r="J285" s="108">
        <f>ROUND(I285*H285,2)</f>
        <v>0</v>
      </c>
      <c r="K285" s="104" t="s">
        <v>19</v>
      </c>
      <c r="L285" s="27"/>
      <c r="M285" s="109" t="s">
        <v>19</v>
      </c>
      <c r="N285" s="110" t="s">
        <v>40</v>
      </c>
      <c r="P285" s="111">
        <f>O285*H285</f>
        <v>0</v>
      </c>
      <c r="Q285" s="111">
        <v>0</v>
      </c>
      <c r="R285" s="111">
        <f>Q285*H285</f>
        <v>0</v>
      </c>
      <c r="S285" s="111">
        <v>0</v>
      </c>
      <c r="T285" s="112">
        <f>S285*H285</f>
        <v>0</v>
      </c>
      <c r="AR285" s="113" t="s">
        <v>123</v>
      </c>
      <c r="AT285" s="113" t="s">
        <v>118</v>
      </c>
      <c r="AU285" s="113" t="s">
        <v>77</v>
      </c>
      <c r="AY285" s="12" t="s">
        <v>124</v>
      </c>
      <c r="BE285" s="114">
        <f>IF(N285="základní",J285,0)</f>
        <v>0</v>
      </c>
      <c r="BF285" s="114">
        <f>IF(N285="snížená",J285,0)</f>
        <v>0</v>
      </c>
      <c r="BG285" s="114">
        <f>IF(N285="zákl. přenesená",J285,0)</f>
        <v>0</v>
      </c>
      <c r="BH285" s="114">
        <f>IF(N285="sníž. přenesená",J285,0)</f>
        <v>0</v>
      </c>
      <c r="BI285" s="114">
        <f>IF(N285="nulová",J285,0)</f>
        <v>0</v>
      </c>
      <c r="BJ285" s="12" t="s">
        <v>77</v>
      </c>
      <c r="BK285" s="114">
        <f>ROUND(I285*H285,2)</f>
        <v>0</v>
      </c>
      <c r="BL285" s="12" t="s">
        <v>123</v>
      </c>
      <c r="BM285" s="113" t="s">
        <v>528</v>
      </c>
    </row>
    <row r="286" spans="2:65" s="1" customFormat="1" ht="19.5" x14ac:dyDescent="0.2">
      <c r="B286" s="27"/>
      <c r="D286" s="115" t="s">
        <v>125</v>
      </c>
      <c r="F286" s="116" t="s">
        <v>870</v>
      </c>
      <c r="I286" s="117"/>
      <c r="L286" s="27"/>
      <c r="M286" s="118"/>
      <c r="T286" s="48"/>
      <c r="AT286" s="12" t="s">
        <v>125</v>
      </c>
      <c r="AU286" s="12" t="s">
        <v>77</v>
      </c>
    </row>
    <row r="287" spans="2:65" s="1" customFormat="1" ht="16.5" customHeight="1" x14ac:dyDescent="0.2">
      <c r="B287" s="27"/>
      <c r="C287" s="102" t="s">
        <v>354</v>
      </c>
      <c r="D287" s="102" t="s">
        <v>118</v>
      </c>
      <c r="E287" s="103" t="s">
        <v>235</v>
      </c>
      <c r="F287" s="104" t="s">
        <v>236</v>
      </c>
      <c r="G287" s="105" t="s">
        <v>227</v>
      </c>
      <c r="H287" s="106">
        <v>30</v>
      </c>
      <c r="I287" s="107"/>
      <c r="J287" s="108">
        <f>ROUND(I287*H287,2)</f>
        <v>0</v>
      </c>
      <c r="K287" s="104" t="s">
        <v>19</v>
      </c>
      <c r="L287" s="27"/>
      <c r="M287" s="109" t="s">
        <v>19</v>
      </c>
      <c r="N287" s="110" t="s">
        <v>40</v>
      </c>
      <c r="P287" s="111">
        <f>O287*H287</f>
        <v>0</v>
      </c>
      <c r="Q287" s="111">
        <v>0</v>
      </c>
      <c r="R287" s="111">
        <f>Q287*H287</f>
        <v>0</v>
      </c>
      <c r="S287" s="111">
        <v>0</v>
      </c>
      <c r="T287" s="112">
        <f>S287*H287</f>
        <v>0</v>
      </c>
      <c r="AR287" s="113" t="s">
        <v>123</v>
      </c>
      <c r="AT287" s="113" t="s">
        <v>118</v>
      </c>
      <c r="AU287" s="113" t="s">
        <v>77</v>
      </c>
      <c r="AY287" s="12" t="s">
        <v>124</v>
      </c>
      <c r="BE287" s="114">
        <f>IF(N287="základní",J287,0)</f>
        <v>0</v>
      </c>
      <c r="BF287" s="114">
        <f>IF(N287="snížená",J287,0)</f>
        <v>0</v>
      </c>
      <c r="BG287" s="114">
        <f>IF(N287="zákl. přenesená",J287,0)</f>
        <v>0</v>
      </c>
      <c r="BH287" s="114">
        <f>IF(N287="sníž. přenesená",J287,0)</f>
        <v>0</v>
      </c>
      <c r="BI287" s="114">
        <f>IF(N287="nulová",J287,0)</f>
        <v>0</v>
      </c>
      <c r="BJ287" s="12" t="s">
        <v>77</v>
      </c>
      <c r="BK287" s="114">
        <f>ROUND(I287*H287,2)</f>
        <v>0</v>
      </c>
      <c r="BL287" s="12" t="s">
        <v>123</v>
      </c>
      <c r="BM287" s="113" t="s">
        <v>532</v>
      </c>
    </row>
    <row r="288" spans="2:65" s="1" customFormat="1" ht="19.5" x14ac:dyDescent="0.2">
      <c r="B288" s="27"/>
      <c r="D288" s="115" t="s">
        <v>125</v>
      </c>
      <c r="F288" s="116" t="s">
        <v>785</v>
      </c>
      <c r="I288" s="117"/>
      <c r="L288" s="27"/>
      <c r="M288" s="118"/>
      <c r="T288" s="48"/>
      <c r="AT288" s="12" t="s">
        <v>125</v>
      </c>
      <c r="AU288" s="12" t="s">
        <v>77</v>
      </c>
    </row>
    <row r="289" spans="2:65" s="1" customFormat="1" ht="16.5" customHeight="1" x14ac:dyDescent="0.2">
      <c r="B289" s="27"/>
      <c r="C289" s="102" t="s">
        <v>547</v>
      </c>
      <c r="D289" s="102" t="s">
        <v>118</v>
      </c>
      <c r="E289" s="103" t="s">
        <v>152</v>
      </c>
      <c r="F289" s="104" t="s">
        <v>153</v>
      </c>
      <c r="G289" s="105" t="s">
        <v>121</v>
      </c>
      <c r="H289" s="106">
        <v>14</v>
      </c>
      <c r="I289" s="107"/>
      <c r="J289" s="108">
        <f>ROUND(I289*H289,2)</f>
        <v>0</v>
      </c>
      <c r="K289" s="104" t="s">
        <v>19</v>
      </c>
      <c r="L289" s="27"/>
      <c r="M289" s="109" t="s">
        <v>19</v>
      </c>
      <c r="N289" s="110" t="s">
        <v>40</v>
      </c>
      <c r="P289" s="111">
        <f>O289*H289</f>
        <v>0</v>
      </c>
      <c r="Q289" s="111">
        <v>0</v>
      </c>
      <c r="R289" s="111">
        <f>Q289*H289</f>
        <v>0</v>
      </c>
      <c r="S289" s="111">
        <v>0</v>
      </c>
      <c r="T289" s="112">
        <f>S289*H289</f>
        <v>0</v>
      </c>
      <c r="AR289" s="113" t="s">
        <v>123</v>
      </c>
      <c r="AT289" s="113" t="s">
        <v>118</v>
      </c>
      <c r="AU289" s="113" t="s">
        <v>77</v>
      </c>
      <c r="AY289" s="12" t="s">
        <v>124</v>
      </c>
      <c r="BE289" s="114">
        <f>IF(N289="základní",J289,0)</f>
        <v>0</v>
      </c>
      <c r="BF289" s="114">
        <f>IF(N289="snížená",J289,0)</f>
        <v>0</v>
      </c>
      <c r="BG289" s="114">
        <f>IF(N289="zákl. přenesená",J289,0)</f>
        <v>0</v>
      </c>
      <c r="BH289" s="114">
        <f>IF(N289="sníž. přenesená",J289,0)</f>
        <v>0</v>
      </c>
      <c r="BI289" s="114">
        <f>IF(N289="nulová",J289,0)</f>
        <v>0</v>
      </c>
      <c r="BJ289" s="12" t="s">
        <v>77</v>
      </c>
      <c r="BK289" s="114">
        <f>ROUND(I289*H289,2)</f>
        <v>0</v>
      </c>
      <c r="BL289" s="12" t="s">
        <v>123</v>
      </c>
      <c r="BM289" s="113" t="s">
        <v>536</v>
      </c>
    </row>
    <row r="290" spans="2:65" s="1" customFormat="1" ht="19.5" x14ac:dyDescent="0.2">
      <c r="B290" s="27"/>
      <c r="D290" s="115" t="s">
        <v>125</v>
      </c>
      <c r="F290" s="116" t="s">
        <v>871</v>
      </c>
      <c r="I290" s="117"/>
      <c r="L290" s="27"/>
      <c r="M290" s="118"/>
      <c r="T290" s="48"/>
      <c r="AT290" s="12" t="s">
        <v>125</v>
      </c>
      <c r="AU290" s="12" t="s">
        <v>77</v>
      </c>
    </row>
    <row r="291" spans="2:65" s="1" customFormat="1" ht="16.5" customHeight="1" x14ac:dyDescent="0.2">
      <c r="B291" s="27"/>
      <c r="C291" s="102" t="s">
        <v>356</v>
      </c>
      <c r="D291" s="102" t="s">
        <v>118</v>
      </c>
      <c r="E291" s="103" t="s">
        <v>269</v>
      </c>
      <c r="F291" s="104" t="s">
        <v>270</v>
      </c>
      <c r="G291" s="105" t="s">
        <v>121</v>
      </c>
      <c r="H291" s="106">
        <v>14</v>
      </c>
      <c r="I291" s="107"/>
      <c r="J291" s="108">
        <f>ROUND(I291*H291,2)</f>
        <v>0</v>
      </c>
      <c r="K291" s="104" t="s">
        <v>19</v>
      </c>
      <c r="L291" s="27"/>
      <c r="M291" s="109" t="s">
        <v>19</v>
      </c>
      <c r="N291" s="110" t="s">
        <v>40</v>
      </c>
      <c r="P291" s="111">
        <f>O291*H291</f>
        <v>0</v>
      </c>
      <c r="Q291" s="111">
        <v>0</v>
      </c>
      <c r="R291" s="111">
        <f>Q291*H291</f>
        <v>0</v>
      </c>
      <c r="S291" s="111">
        <v>0</v>
      </c>
      <c r="T291" s="112">
        <f>S291*H291</f>
        <v>0</v>
      </c>
      <c r="AR291" s="113" t="s">
        <v>123</v>
      </c>
      <c r="AT291" s="113" t="s">
        <v>118</v>
      </c>
      <c r="AU291" s="113" t="s">
        <v>77</v>
      </c>
      <c r="AY291" s="12" t="s">
        <v>124</v>
      </c>
      <c r="BE291" s="114">
        <f>IF(N291="základní",J291,0)</f>
        <v>0</v>
      </c>
      <c r="BF291" s="114">
        <f>IF(N291="snížená",J291,0)</f>
        <v>0</v>
      </c>
      <c r="BG291" s="114">
        <f>IF(N291="zákl. přenesená",J291,0)</f>
        <v>0</v>
      </c>
      <c r="BH291" s="114">
        <f>IF(N291="sníž. přenesená",J291,0)</f>
        <v>0</v>
      </c>
      <c r="BI291" s="114">
        <f>IF(N291="nulová",J291,0)</f>
        <v>0</v>
      </c>
      <c r="BJ291" s="12" t="s">
        <v>77</v>
      </c>
      <c r="BK291" s="114">
        <f>ROUND(I291*H291,2)</f>
        <v>0</v>
      </c>
      <c r="BL291" s="12" t="s">
        <v>123</v>
      </c>
      <c r="BM291" s="113" t="s">
        <v>541</v>
      </c>
    </row>
    <row r="292" spans="2:65" s="1" customFormat="1" ht="19.5" x14ac:dyDescent="0.2">
      <c r="B292" s="27"/>
      <c r="D292" s="115" t="s">
        <v>125</v>
      </c>
      <c r="F292" s="116" t="s">
        <v>871</v>
      </c>
      <c r="I292" s="117"/>
      <c r="L292" s="27"/>
      <c r="M292" s="118"/>
      <c r="T292" s="48"/>
      <c r="AT292" s="12" t="s">
        <v>125</v>
      </c>
      <c r="AU292" s="12" t="s">
        <v>77</v>
      </c>
    </row>
    <row r="293" spans="2:65" s="1" customFormat="1" ht="16.5" customHeight="1" x14ac:dyDescent="0.2">
      <c r="B293" s="27"/>
      <c r="C293" s="136" t="s">
        <v>552</v>
      </c>
      <c r="D293" s="136" t="s">
        <v>159</v>
      </c>
      <c r="E293" s="137" t="s">
        <v>277</v>
      </c>
      <c r="F293" s="138" t="s">
        <v>278</v>
      </c>
      <c r="G293" s="139" t="s">
        <v>121</v>
      </c>
      <c r="H293" s="140">
        <v>14</v>
      </c>
      <c r="I293" s="141"/>
      <c r="J293" s="142">
        <f>ROUND(I293*H293,2)</f>
        <v>0</v>
      </c>
      <c r="K293" s="138" t="s">
        <v>19</v>
      </c>
      <c r="L293" s="143"/>
      <c r="M293" s="144" t="s">
        <v>19</v>
      </c>
      <c r="N293" s="145" t="s">
        <v>40</v>
      </c>
      <c r="P293" s="111">
        <f>O293*H293</f>
        <v>0</v>
      </c>
      <c r="Q293" s="111">
        <v>0</v>
      </c>
      <c r="R293" s="111">
        <f>Q293*H293</f>
        <v>0</v>
      </c>
      <c r="S293" s="111">
        <v>0</v>
      </c>
      <c r="T293" s="112">
        <f>S293*H293</f>
        <v>0</v>
      </c>
      <c r="AR293" s="113" t="s">
        <v>162</v>
      </c>
      <c r="AT293" s="113" t="s">
        <v>159</v>
      </c>
      <c r="AU293" s="113" t="s">
        <v>77</v>
      </c>
      <c r="AY293" s="12" t="s">
        <v>124</v>
      </c>
      <c r="BE293" s="114">
        <f>IF(N293="základní",J293,0)</f>
        <v>0</v>
      </c>
      <c r="BF293" s="114">
        <f>IF(N293="snížená",J293,0)</f>
        <v>0</v>
      </c>
      <c r="BG293" s="114">
        <f>IF(N293="zákl. přenesená",J293,0)</f>
        <v>0</v>
      </c>
      <c r="BH293" s="114">
        <f>IF(N293="sníž. přenesená",J293,0)</f>
        <v>0</v>
      </c>
      <c r="BI293" s="114">
        <f>IF(N293="nulová",J293,0)</f>
        <v>0</v>
      </c>
      <c r="BJ293" s="12" t="s">
        <v>77</v>
      </c>
      <c r="BK293" s="114">
        <f>ROUND(I293*H293,2)</f>
        <v>0</v>
      </c>
      <c r="BL293" s="12" t="s">
        <v>123</v>
      </c>
      <c r="BM293" s="113" t="s">
        <v>543</v>
      </c>
    </row>
    <row r="294" spans="2:65" s="1" customFormat="1" ht="24.2" customHeight="1" x14ac:dyDescent="0.2">
      <c r="B294" s="27"/>
      <c r="C294" s="102" t="s">
        <v>359</v>
      </c>
      <c r="D294" s="102" t="s">
        <v>118</v>
      </c>
      <c r="E294" s="103" t="s">
        <v>285</v>
      </c>
      <c r="F294" s="104" t="s">
        <v>286</v>
      </c>
      <c r="G294" s="105" t="s">
        <v>199</v>
      </c>
      <c r="H294" s="106">
        <v>0.14000000000000001</v>
      </c>
      <c r="I294" s="107"/>
      <c r="J294" s="108">
        <f>ROUND(I294*H294,2)</f>
        <v>0</v>
      </c>
      <c r="K294" s="104" t="s">
        <v>19</v>
      </c>
      <c r="L294" s="27"/>
      <c r="M294" s="109" t="s">
        <v>19</v>
      </c>
      <c r="N294" s="110" t="s">
        <v>40</v>
      </c>
      <c r="P294" s="111">
        <f>O294*H294</f>
        <v>0</v>
      </c>
      <c r="Q294" s="111">
        <v>0</v>
      </c>
      <c r="R294" s="111">
        <f>Q294*H294</f>
        <v>0</v>
      </c>
      <c r="S294" s="111">
        <v>0</v>
      </c>
      <c r="T294" s="112">
        <f>S294*H294</f>
        <v>0</v>
      </c>
      <c r="AR294" s="113" t="s">
        <v>123</v>
      </c>
      <c r="AT294" s="113" t="s">
        <v>118</v>
      </c>
      <c r="AU294" s="113" t="s">
        <v>77</v>
      </c>
      <c r="AY294" s="12" t="s">
        <v>124</v>
      </c>
      <c r="BE294" s="114">
        <f>IF(N294="základní",J294,0)</f>
        <v>0</v>
      </c>
      <c r="BF294" s="114">
        <f>IF(N294="snížená",J294,0)</f>
        <v>0</v>
      </c>
      <c r="BG294" s="114">
        <f>IF(N294="zákl. přenesená",J294,0)</f>
        <v>0</v>
      </c>
      <c r="BH294" s="114">
        <f>IF(N294="sníž. přenesená",J294,0)</f>
        <v>0</v>
      </c>
      <c r="BI294" s="114">
        <f>IF(N294="nulová",J294,0)</f>
        <v>0</v>
      </c>
      <c r="BJ294" s="12" t="s">
        <v>77</v>
      </c>
      <c r="BK294" s="114">
        <f>ROUND(I294*H294,2)</f>
        <v>0</v>
      </c>
      <c r="BL294" s="12" t="s">
        <v>123</v>
      </c>
      <c r="BM294" s="113" t="s">
        <v>548</v>
      </c>
    </row>
    <row r="295" spans="2:65" s="1" customFormat="1" ht="19.5" x14ac:dyDescent="0.2">
      <c r="B295" s="27"/>
      <c r="D295" s="115" t="s">
        <v>125</v>
      </c>
      <c r="F295" s="116" t="s">
        <v>288</v>
      </c>
      <c r="I295" s="117"/>
      <c r="L295" s="27"/>
      <c r="M295" s="119"/>
      <c r="N295" s="120"/>
      <c r="O295" s="120"/>
      <c r="P295" s="120"/>
      <c r="Q295" s="120"/>
      <c r="R295" s="120"/>
      <c r="S295" s="120"/>
      <c r="T295" s="121"/>
      <c r="AT295" s="12" t="s">
        <v>125</v>
      </c>
      <c r="AU295" s="12" t="s">
        <v>77</v>
      </c>
    </row>
    <row r="296" spans="2:65" s="1" customFormat="1" ht="6.95" customHeight="1" x14ac:dyDescent="0.2">
      <c r="B296" s="36"/>
      <c r="C296" s="37"/>
      <c r="D296" s="37"/>
      <c r="E296" s="37"/>
      <c r="F296" s="37"/>
      <c r="G296" s="37"/>
      <c r="H296" s="37"/>
      <c r="I296" s="37"/>
      <c r="J296" s="37"/>
      <c r="K296" s="37"/>
      <c r="L296" s="27"/>
    </row>
  </sheetData>
  <sheetProtection algorithmName="SHA-512" hashValue="oy6i8Rpf5BbxNYpKBSiOJmnim7Bt9JrCtoL/C1KtapYpUdXahdeYzQkTkXRe4MrOkp7kNVz8TpP41O3IKu+Cgg==" saltValue="CcvADcXmJKaHlqCER0SyylvrdjnRNke5d+aF3GBDpTWhJDf+f5yxbUTIBvhcsQEbIavV7vRekuQluKMGIqgIAQ==" spinCount="100000" sheet="1" objects="1" scenarios="1" formatColumns="0" formatRows="0" autoFilter="0"/>
  <autoFilter ref="C81:K295" xr:uid="{00000000-0009-0000-0000-000003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65"/>
  <sheetViews>
    <sheetView showGridLines="0" workbookViewId="0"/>
  </sheetViews>
  <sheetFormatPr defaultRowHeight="12.7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AT2" s="12" t="s">
        <v>88</v>
      </c>
    </row>
    <row r="3" spans="2:46" ht="6.95" hidden="1" customHeight="1" x14ac:dyDescent="0.2">
      <c r="B3" s="13"/>
      <c r="C3" s="14"/>
      <c r="D3" s="14"/>
      <c r="E3" s="14"/>
      <c r="F3" s="14"/>
      <c r="G3" s="14"/>
      <c r="H3" s="14"/>
      <c r="I3" s="14"/>
      <c r="J3" s="14"/>
      <c r="K3" s="14"/>
      <c r="L3" s="15"/>
      <c r="AT3" s="12" t="s">
        <v>79</v>
      </c>
    </row>
    <row r="4" spans="2:46" ht="24.95" hidden="1" customHeight="1" x14ac:dyDescent="0.2">
      <c r="B4" s="15"/>
      <c r="D4" s="16" t="s">
        <v>98</v>
      </c>
      <c r="L4" s="15"/>
      <c r="M4" s="80" t="s">
        <v>10</v>
      </c>
      <c r="AT4" s="12" t="s">
        <v>4</v>
      </c>
    </row>
    <row r="5" spans="2:46" ht="6.95" hidden="1" customHeight="1" x14ac:dyDescent="0.2">
      <c r="B5" s="15"/>
      <c r="L5" s="15"/>
    </row>
    <row r="6" spans="2:46" ht="12" hidden="1" customHeight="1" x14ac:dyDescent="0.2">
      <c r="B6" s="15"/>
      <c r="D6" s="22" t="s">
        <v>16</v>
      </c>
      <c r="L6" s="15"/>
    </row>
    <row r="7" spans="2:46" ht="16.5" hidden="1" customHeight="1" x14ac:dyDescent="0.2">
      <c r="B7" s="15"/>
      <c r="E7" s="188" t="str">
        <f>'Rekapitulace stavby'!K6</f>
        <v>Oprava trati v úseku Hlinsko v Čechách - Žďárec u Skutče</v>
      </c>
      <c r="F7" s="189"/>
      <c r="G7" s="189"/>
      <c r="H7" s="189"/>
      <c r="L7" s="15"/>
    </row>
    <row r="8" spans="2:46" s="1" customFormat="1" ht="12" hidden="1" customHeight="1" x14ac:dyDescent="0.2">
      <c r="B8" s="27"/>
      <c r="D8" s="22" t="s">
        <v>99</v>
      </c>
      <c r="L8" s="27"/>
    </row>
    <row r="9" spans="2:46" s="1" customFormat="1" ht="16.5" hidden="1" customHeight="1" x14ac:dyDescent="0.2">
      <c r="B9" s="27"/>
      <c r="E9" s="151" t="s">
        <v>872</v>
      </c>
      <c r="F9" s="190"/>
      <c r="G9" s="190"/>
      <c r="H9" s="190"/>
      <c r="L9" s="27"/>
    </row>
    <row r="10" spans="2:46" s="1" customFormat="1" ht="11.25" hidden="1" x14ac:dyDescent="0.2">
      <c r="B10" s="27"/>
      <c r="L10" s="27"/>
    </row>
    <row r="11" spans="2:46" s="1" customFormat="1" ht="12" hidden="1" customHeight="1" x14ac:dyDescent="0.2">
      <c r="B11" s="27"/>
      <c r="D11" s="22" t="s">
        <v>18</v>
      </c>
      <c r="F11" s="20" t="s">
        <v>19</v>
      </c>
      <c r="I11" s="22" t="s">
        <v>20</v>
      </c>
      <c r="J11" s="20" t="s">
        <v>19</v>
      </c>
      <c r="L11" s="27"/>
    </row>
    <row r="12" spans="2:46" s="1" customFormat="1" ht="12" hidden="1" customHeight="1" x14ac:dyDescent="0.2">
      <c r="B12" s="27"/>
      <c r="D12" s="22" t="s">
        <v>21</v>
      </c>
      <c r="F12" s="20" t="s">
        <v>22</v>
      </c>
      <c r="I12" s="22" t="s">
        <v>23</v>
      </c>
      <c r="J12" s="44" t="str">
        <f>'Rekapitulace stavby'!AN8</f>
        <v>29. 3. 2023</v>
      </c>
      <c r="L12" s="27"/>
    </row>
    <row r="13" spans="2:46" s="1" customFormat="1" ht="10.9" hidden="1" customHeight="1" x14ac:dyDescent="0.2">
      <c r="B13" s="27"/>
      <c r="L13" s="27"/>
    </row>
    <row r="14" spans="2:46" s="1" customFormat="1" ht="12" hidden="1" customHeight="1" x14ac:dyDescent="0.2">
      <c r="B14" s="27"/>
      <c r="D14" s="22" t="s">
        <v>25</v>
      </c>
      <c r="I14" s="22" t="s">
        <v>26</v>
      </c>
      <c r="J14" s="20" t="str">
        <f>IF('Rekapitulace stavby'!AN10="","",'Rekapitulace stavby'!AN10)</f>
        <v/>
      </c>
      <c r="L14" s="27"/>
    </row>
    <row r="15" spans="2:46" s="1" customFormat="1" ht="18" hidden="1" customHeight="1" x14ac:dyDescent="0.2">
      <c r="B15" s="27"/>
      <c r="E15" s="20" t="str">
        <f>IF('Rekapitulace stavby'!E11="","",'Rekapitulace stavby'!E11)</f>
        <v xml:space="preserve"> </v>
      </c>
      <c r="I15" s="22" t="s">
        <v>27</v>
      </c>
      <c r="J15" s="20" t="str">
        <f>IF('Rekapitulace stavby'!AN11="","",'Rekapitulace stavby'!AN11)</f>
        <v/>
      </c>
      <c r="L15" s="27"/>
    </row>
    <row r="16" spans="2:46" s="1" customFormat="1" ht="6.95" hidden="1" customHeight="1" x14ac:dyDescent="0.2">
      <c r="B16" s="27"/>
      <c r="L16" s="27"/>
    </row>
    <row r="17" spans="2:12" s="1" customFormat="1" ht="12" hidden="1" customHeight="1" x14ac:dyDescent="0.2">
      <c r="B17" s="27"/>
      <c r="D17" s="22" t="s">
        <v>28</v>
      </c>
      <c r="I17" s="22" t="s">
        <v>26</v>
      </c>
      <c r="J17" s="23" t="str">
        <f>'Rekapitulace stavby'!AN13</f>
        <v>Vyplň údaj</v>
      </c>
      <c r="L17" s="27"/>
    </row>
    <row r="18" spans="2:12" s="1" customFormat="1" ht="18" hidden="1" customHeight="1" x14ac:dyDescent="0.2">
      <c r="B18" s="27"/>
      <c r="E18" s="191" t="str">
        <f>'Rekapitulace stavby'!E14</f>
        <v>Vyplň údaj</v>
      </c>
      <c r="F18" s="172"/>
      <c r="G18" s="172"/>
      <c r="H18" s="172"/>
      <c r="I18" s="22" t="s">
        <v>27</v>
      </c>
      <c r="J18" s="23" t="str">
        <f>'Rekapitulace stavby'!AN14</f>
        <v>Vyplň údaj</v>
      </c>
      <c r="L18" s="27"/>
    </row>
    <row r="19" spans="2:12" s="1" customFormat="1" ht="6.95" hidden="1" customHeight="1" x14ac:dyDescent="0.2">
      <c r="B19" s="27"/>
      <c r="L19" s="27"/>
    </row>
    <row r="20" spans="2:12" s="1" customFormat="1" ht="12" hidden="1" customHeight="1" x14ac:dyDescent="0.2">
      <c r="B20" s="27"/>
      <c r="D20" s="22" t="s">
        <v>30</v>
      </c>
      <c r="I20" s="22" t="s">
        <v>26</v>
      </c>
      <c r="J20" s="20" t="str">
        <f>IF('Rekapitulace stavby'!AN16="","",'Rekapitulace stavby'!AN16)</f>
        <v/>
      </c>
      <c r="L20" s="27"/>
    </row>
    <row r="21" spans="2:12" s="1" customFormat="1" ht="18" hidden="1" customHeight="1" x14ac:dyDescent="0.2">
      <c r="B21" s="27"/>
      <c r="E21" s="20" t="str">
        <f>IF('Rekapitulace stavby'!E17="","",'Rekapitulace stavby'!E17)</f>
        <v xml:space="preserve"> </v>
      </c>
      <c r="I21" s="22" t="s">
        <v>27</v>
      </c>
      <c r="J21" s="20" t="str">
        <f>IF('Rekapitulace stavby'!AN17="","",'Rekapitulace stavby'!AN17)</f>
        <v/>
      </c>
      <c r="L21" s="27"/>
    </row>
    <row r="22" spans="2:12" s="1" customFormat="1" ht="6.95" hidden="1" customHeight="1" x14ac:dyDescent="0.2">
      <c r="B22" s="27"/>
      <c r="L22" s="27"/>
    </row>
    <row r="23" spans="2:12" s="1" customFormat="1" ht="12" hidden="1" customHeight="1" x14ac:dyDescent="0.2">
      <c r="B23" s="27"/>
      <c r="D23" s="22" t="s">
        <v>32</v>
      </c>
      <c r="I23" s="22" t="s">
        <v>26</v>
      </c>
      <c r="J23" s="20" t="str">
        <f>IF('Rekapitulace stavby'!AN19="","",'Rekapitulace stavby'!AN19)</f>
        <v/>
      </c>
      <c r="L23" s="27"/>
    </row>
    <row r="24" spans="2:12" s="1" customFormat="1" ht="18" hidden="1" customHeight="1" x14ac:dyDescent="0.2">
      <c r="B24" s="27"/>
      <c r="E24" s="20" t="str">
        <f>IF('Rekapitulace stavby'!E20="","",'Rekapitulace stavby'!E20)</f>
        <v xml:space="preserve"> </v>
      </c>
      <c r="I24" s="22" t="s">
        <v>27</v>
      </c>
      <c r="J24" s="20" t="str">
        <f>IF('Rekapitulace stavby'!AN20="","",'Rekapitulace stavby'!AN20)</f>
        <v/>
      </c>
      <c r="L24" s="27"/>
    </row>
    <row r="25" spans="2:12" s="1" customFormat="1" ht="6.95" hidden="1" customHeight="1" x14ac:dyDescent="0.2">
      <c r="B25" s="27"/>
      <c r="L25" s="27"/>
    </row>
    <row r="26" spans="2:12" s="1" customFormat="1" ht="12" hidden="1" customHeight="1" x14ac:dyDescent="0.2">
      <c r="B26" s="27"/>
      <c r="D26" s="22" t="s">
        <v>33</v>
      </c>
      <c r="L26" s="27"/>
    </row>
    <row r="27" spans="2:12" s="7" customFormat="1" ht="16.5" hidden="1" customHeight="1" x14ac:dyDescent="0.2">
      <c r="B27" s="81"/>
      <c r="E27" s="177" t="s">
        <v>19</v>
      </c>
      <c r="F27" s="177"/>
      <c r="G27" s="177"/>
      <c r="H27" s="177"/>
      <c r="L27" s="81"/>
    </row>
    <row r="28" spans="2:12" s="1" customFormat="1" ht="6.95" hidden="1" customHeight="1" x14ac:dyDescent="0.2">
      <c r="B28" s="27"/>
      <c r="L28" s="27"/>
    </row>
    <row r="29" spans="2:12" s="1" customFormat="1" ht="6.95" hidden="1" customHeight="1" x14ac:dyDescent="0.2">
      <c r="B29" s="27"/>
      <c r="D29" s="45"/>
      <c r="E29" s="45"/>
      <c r="F29" s="45"/>
      <c r="G29" s="45"/>
      <c r="H29" s="45"/>
      <c r="I29" s="45"/>
      <c r="J29" s="45"/>
      <c r="K29" s="45"/>
      <c r="L29" s="27"/>
    </row>
    <row r="30" spans="2:12" s="1" customFormat="1" ht="25.35" hidden="1" customHeight="1" x14ac:dyDescent="0.2">
      <c r="B30" s="27"/>
      <c r="D30" s="82" t="s">
        <v>35</v>
      </c>
      <c r="J30" s="58">
        <f>ROUND(J83, 2)</f>
        <v>0</v>
      </c>
      <c r="L30" s="27"/>
    </row>
    <row r="31" spans="2:12" s="1" customFormat="1" ht="6.95" hidden="1" customHeight="1" x14ac:dyDescent="0.2">
      <c r="B31" s="27"/>
      <c r="D31" s="45"/>
      <c r="E31" s="45"/>
      <c r="F31" s="45"/>
      <c r="G31" s="45"/>
      <c r="H31" s="45"/>
      <c r="I31" s="45"/>
      <c r="J31" s="45"/>
      <c r="K31" s="45"/>
      <c r="L31" s="27"/>
    </row>
    <row r="32" spans="2:12" s="1" customFormat="1" ht="14.45" hidden="1" customHeight="1" x14ac:dyDescent="0.2">
      <c r="B32" s="27"/>
      <c r="F32" s="30" t="s">
        <v>37</v>
      </c>
      <c r="I32" s="30" t="s">
        <v>36</v>
      </c>
      <c r="J32" s="30" t="s">
        <v>38</v>
      </c>
      <c r="L32" s="27"/>
    </row>
    <row r="33" spans="2:12" s="1" customFormat="1" ht="14.45" hidden="1" customHeight="1" x14ac:dyDescent="0.2">
      <c r="B33" s="27"/>
      <c r="D33" s="47" t="s">
        <v>39</v>
      </c>
      <c r="E33" s="22" t="s">
        <v>40</v>
      </c>
      <c r="F33" s="83">
        <f>ROUND((SUM(BE83:BE164)),  2)</f>
        <v>0</v>
      </c>
      <c r="I33" s="84">
        <v>0.21</v>
      </c>
      <c r="J33" s="83">
        <f>ROUND(((SUM(BE83:BE164))*I33),  2)</f>
        <v>0</v>
      </c>
      <c r="L33" s="27"/>
    </row>
    <row r="34" spans="2:12" s="1" customFormat="1" ht="14.45" hidden="1" customHeight="1" x14ac:dyDescent="0.2">
      <c r="B34" s="27"/>
      <c r="E34" s="22" t="s">
        <v>41</v>
      </c>
      <c r="F34" s="83">
        <f>ROUND((SUM(BF83:BF164)),  2)</f>
        <v>0</v>
      </c>
      <c r="I34" s="84">
        <v>0.15</v>
      </c>
      <c r="J34" s="83">
        <f>ROUND(((SUM(BF83:BF164))*I34),  2)</f>
        <v>0</v>
      </c>
      <c r="L34" s="27"/>
    </row>
    <row r="35" spans="2:12" s="1" customFormat="1" ht="14.45" hidden="1" customHeight="1" x14ac:dyDescent="0.2">
      <c r="B35" s="27"/>
      <c r="E35" s="22" t="s">
        <v>42</v>
      </c>
      <c r="F35" s="83">
        <f>ROUND((SUM(BG83:BG164)),  2)</f>
        <v>0</v>
      </c>
      <c r="I35" s="84">
        <v>0.21</v>
      </c>
      <c r="J35" s="83">
        <f>0</f>
        <v>0</v>
      </c>
      <c r="L35" s="27"/>
    </row>
    <row r="36" spans="2:12" s="1" customFormat="1" ht="14.45" hidden="1" customHeight="1" x14ac:dyDescent="0.2">
      <c r="B36" s="27"/>
      <c r="E36" s="22" t="s">
        <v>43</v>
      </c>
      <c r="F36" s="83">
        <f>ROUND((SUM(BH83:BH164)),  2)</f>
        <v>0</v>
      </c>
      <c r="I36" s="84">
        <v>0.15</v>
      </c>
      <c r="J36" s="83">
        <f>0</f>
        <v>0</v>
      </c>
      <c r="L36" s="27"/>
    </row>
    <row r="37" spans="2:12" s="1" customFormat="1" ht="14.45" hidden="1" customHeight="1" x14ac:dyDescent="0.2">
      <c r="B37" s="27"/>
      <c r="E37" s="22" t="s">
        <v>44</v>
      </c>
      <c r="F37" s="83">
        <f>ROUND((SUM(BI83:BI164)),  2)</f>
        <v>0</v>
      </c>
      <c r="I37" s="84">
        <v>0</v>
      </c>
      <c r="J37" s="83">
        <f>0</f>
        <v>0</v>
      </c>
      <c r="L37" s="27"/>
    </row>
    <row r="38" spans="2:12" s="1" customFormat="1" ht="6.95" hidden="1" customHeight="1" x14ac:dyDescent="0.2">
      <c r="B38" s="27"/>
      <c r="L38" s="27"/>
    </row>
    <row r="39" spans="2:12" s="1" customFormat="1" ht="25.35" hidden="1" customHeight="1" x14ac:dyDescent="0.2">
      <c r="B39" s="27"/>
      <c r="C39" s="85"/>
      <c r="D39" s="86" t="s">
        <v>45</v>
      </c>
      <c r="E39" s="49"/>
      <c r="F39" s="49"/>
      <c r="G39" s="87" t="s">
        <v>46</v>
      </c>
      <c r="H39" s="88" t="s">
        <v>47</v>
      </c>
      <c r="I39" s="49"/>
      <c r="J39" s="89">
        <f>SUM(J30:J37)</f>
        <v>0</v>
      </c>
      <c r="K39" s="90"/>
      <c r="L39" s="27"/>
    </row>
    <row r="40" spans="2:12" s="1" customFormat="1" ht="14.45" hidden="1" customHeight="1" x14ac:dyDescent="0.2"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27"/>
    </row>
    <row r="41" spans="2:12" ht="11.25" hidden="1" x14ac:dyDescent="0.2"/>
    <row r="42" spans="2:12" ht="11.25" hidden="1" x14ac:dyDescent="0.2"/>
    <row r="43" spans="2:12" ht="11.25" hidden="1" x14ac:dyDescent="0.2"/>
    <row r="44" spans="2:12" s="1" customFormat="1" ht="6.95" customHeight="1" x14ac:dyDescent="0.2">
      <c r="B44" s="38"/>
      <c r="C44" s="39"/>
      <c r="D44" s="39"/>
      <c r="E44" s="39"/>
      <c r="F44" s="39"/>
      <c r="G44" s="39"/>
      <c r="H44" s="39"/>
      <c r="I44" s="39"/>
      <c r="J44" s="39"/>
      <c r="K44" s="39"/>
      <c r="L44" s="27"/>
    </row>
    <row r="45" spans="2:12" s="1" customFormat="1" ht="24.95" customHeight="1" x14ac:dyDescent="0.2">
      <c r="B45" s="27"/>
      <c r="C45" s="16" t="s">
        <v>101</v>
      </c>
      <c r="L45" s="27"/>
    </row>
    <row r="46" spans="2:12" s="1" customFormat="1" ht="6.95" customHeight="1" x14ac:dyDescent="0.2">
      <c r="B46" s="27"/>
      <c r="L46" s="27"/>
    </row>
    <row r="47" spans="2:12" s="1" customFormat="1" ht="12" customHeight="1" x14ac:dyDescent="0.2">
      <c r="B47" s="27"/>
      <c r="C47" s="22" t="s">
        <v>16</v>
      </c>
      <c r="L47" s="27"/>
    </row>
    <row r="48" spans="2:12" s="1" customFormat="1" ht="16.5" customHeight="1" x14ac:dyDescent="0.2">
      <c r="B48" s="27"/>
      <c r="E48" s="188" t="str">
        <f>E7</f>
        <v>Oprava trati v úseku Hlinsko v Čechách - Žďárec u Skutče</v>
      </c>
      <c r="F48" s="189"/>
      <c r="G48" s="189"/>
      <c r="H48" s="189"/>
      <c r="L48" s="27"/>
    </row>
    <row r="49" spans="2:47" s="1" customFormat="1" ht="12" customHeight="1" x14ac:dyDescent="0.2">
      <c r="B49" s="27"/>
      <c r="C49" s="22" t="s">
        <v>99</v>
      </c>
      <c r="L49" s="27"/>
    </row>
    <row r="50" spans="2:47" s="1" customFormat="1" ht="16.5" customHeight="1" x14ac:dyDescent="0.2">
      <c r="B50" s="27"/>
      <c r="E50" s="151" t="str">
        <f>E9</f>
        <v>SO 03 - Oprava nástupiště v zastávce Holetín a Pokřikov</v>
      </c>
      <c r="F50" s="190"/>
      <c r="G50" s="190"/>
      <c r="H50" s="190"/>
      <c r="L50" s="27"/>
    </row>
    <row r="51" spans="2:47" s="1" customFormat="1" ht="6.95" customHeight="1" x14ac:dyDescent="0.2">
      <c r="B51" s="27"/>
      <c r="L51" s="27"/>
    </row>
    <row r="52" spans="2:47" s="1" customFormat="1" ht="12" customHeight="1" x14ac:dyDescent="0.2">
      <c r="B52" s="27"/>
      <c r="C52" s="22" t="s">
        <v>21</v>
      </c>
      <c r="F52" s="20" t="str">
        <f>F12</f>
        <v xml:space="preserve"> </v>
      </c>
      <c r="I52" s="22" t="s">
        <v>23</v>
      </c>
      <c r="J52" s="44" t="str">
        <f>IF(J12="","",J12)</f>
        <v>29. 3. 2023</v>
      </c>
      <c r="L52" s="27"/>
    </row>
    <row r="53" spans="2:47" s="1" customFormat="1" ht="6.95" customHeight="1" x14ac:dyDescent="0.2">
      <c r="B53" s="27"/>
      <c r="L53" s="27"/>
    </row>
    <row r="54" spans="2:47" s="1" customFormat="1" ht="15.2" customHeight="1" x14ac:dyDescent="0.2">
      <c r="B54" s="27"/>
      <c r="C54" s="22" t="s">
        <v>25</v>
      </c>
      <c r="F54" s="20" t="str">
        <f>E15</f>
        <v xml:space="preserve"> </v>
      </c>
      <c r="I54" s="22" t="s">
        <v>30</v>
      </c>
      <c r="J54" s="25" t="str">
        <f>E21</f>
        <v xml:space="preserve"> </v>
      </c>
      <c r="L54" s="27"/>
    </row>
    <row r="55" spans="2:47" s="1" customFormat="1" ht="15.2" customHeight="1" x14ac:dyDescent="0.2">
      <c r="B55" s="27"/>
      <c r="C55" s="22" t="s">
        <v>28</v>
      </c>
      <c r="F55" s="20" t="str">
        <f>IF(E18="","",E18)</f>
        <v>Vyplň údaj</v>
      </c>
      <c r="I55" s="22" t="s">
        <v>32</v>
      </c>
      <c r="J55" s="25" t="str">
        <f>E24</f>
        <v xml:space="preserve"> </v>
      </c>
      <c r="L55" s="27"/>
    </row>
    <row r="56" spans="2:47" s="1" customFormat="1" ht="10.35" customHeight="1" x14ac:dyDescent="0.2">
      <c r="B56" s="27"/>
      <c r="L56" s="27"/>
    </row>
    <row r="57" spans="2:47" s="1" customFormat="1" ht="29.25" customHeight="1" x14ac:dyDescent="0.2">
      <c r="B57" s="27"/>
      <c r="C57" s="91" t="s">
        <v>102</v>
      </c>
      <c r="D57" s="85"/>
      <c r="E57" s="85"/>
      <c r="F57" s="85"/>
      <c r="G57" s="85"/>
      <c r="H57" s="85"/>
      <c r="I57" s="85"/>
      <c r="J57" s="92" t="s">
        <v>103</v>
      </c>
      <c r="K57" s="85"/>
      <c r="L57" s="27"/>
    </row>
    <row r="58" spans="2:47" s="1" customFormat="1" ht="10.35" customHeight="1" x14ac:dyDescent="0.2">
      <c r="B58" s="27"/>
      <c r="L58" s="27"/>
    </row>
    <row r="59" spans="2:47" s="1" customFormat="1" ht="22.9" customHeight="1" x14ac:dyDescent="0.2">
      <c r="B59" s="27"/>
      <c r="C59" s="93" t="s">
        <v>67</v>
      </c>
      <c r="J59" s="58">
        <f>J83</f>
        <v>0</v>
      </c>
      <c r="L59" s="27"/>
      <c r="AU59" s="12" t="s">
        <v>104</v>
      </c>
    </row>
    <row r="60" spans="2:47" s="9" customFormat="1" ht="24.95" customHeight="1" x14ac:dyDescent="0.2">
      <c r="B60" s="122"/>
      <c r="D60" s="123" t="s">
        <v>136</v>
      </c>
      <c r="E60" s="124"/>
      <c r="F60" s="124"/>
      <c r="G60" s="124"/>
      <c r="H60" s="124"/>
      <c r="I60" s="124"/>
      <c r="J60" s="125">
        <f>J84</f>
        <v>0</v>
      </c>
      <c r="L60" s="122"/>
    </row>
    <row r="61" spans="2:47" s="9" customFormat="1" ht="24.95" customHeight="1" x14ac:dyDescent="0.2">
      <c r="B61" s="122"/>
      <c r="D61" s="123" t="s">
        <v>137</v>
      </c>
      <c r="E61" s="124"/>
      <c r="F61" s="124"/>
      <c r="G61" s="124"/>
      <c r="H61" s="124"/>
      <c r="I61" s="124"/>
      <c r="J61" s="125">
        <f>J85</f>
        <v>0</v>
      </c>
      <c r="L61" s="122"/>
    </row>
    <row r="62" spans="2:47" s="9" customFormat="1" ht="24.95" customHeight="1" x14ac:dyDescent="0.2">
      <c r="B62" s="122"/>
      <c r="D62" s="123" t="s">
        <v>873</v>
      </c>
      <c r="E62" s="124"/>
      <c r="F62" s="124"/>
      <c r="G62" s="124"/>
      <c r="H62" s="124"/>
      <c r="I62" s="124"/>
      <c r="J62" s="125">
        <f>J86</f>
        <v>0</v>
      </c>
      <c r="L62" s="122"/>
    </row>
    <row r="63" spans="2:47" s="9" customFormat="1" ht="24.95" customHeight="1" x14ac:dyDescent="0.2">
      <c r="B63" s="122"/>
      <c r="D63" s="123" t="s">
        <v>874</v>
      </c>
      <c r="E63" s="124"/>
      <c r="F63" s="124"/>
      <c r="G63" s="124"/>
      <c r="H63" s="124"/>
      <c r="I63" s="124"/>
      <c r="J63" s="125">
        <f>J150</f>
        <v>0</v>
      </c>
      <c r="L63" s="122"/>
    </row>
    <row r="64" spans="2:47" s="1" customFormat="1" ht="21.75" customHeight="1" x14ac:dyDescent="0.2">
      <c r="B64" s="27"/>
      <c r="L64" s="27"/>
    </row>
    <row r="65" spans="2:12" s="1" customFormat="1" ht="6.95" customHeight="1" x14ac:dyDescent="0.2"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27"/>
    </row>
    <row r="69" spans="2:12" s="1" customFormat="1" ht="6.95" customHeight="1" x14ac:dyDescent="0.2"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27"/>
    </row>
    <row r="70" spans="2:12" s="1" customFormat="1" ht="24.95" customHeight="1" x14ac:dyDescent="0.2">
      <c r="B70" s="27"/>
      <c r="C70" s="16" t="s">
        <v>105</v>
      </c>
      <c r="L70" s="27"/>
    </row>
    <row r="71" spans="2:12" s="1" customFormat="1" ht="6.95" customHeight="1" x14ac:dyDescent="0.2">
      <c r="B71" s="27"/>
      <c r="L71" s="27"/>
    </row>
    <row r="72" spans="2:12" s="1" customFormat="1" ht="12" customHeight="1" x14ac:dyDescent="0.2">
      <c r="B72" s="27"/>
      <c r="C72" s="22" t="s">
        <v>16</v>
      </c>
      <c r="L72" s="27"/>
    </row>
    <row r="73" spans="2:12" s="1" customFormat="1" ht="16.5" customHeight="1" x14ac:dyDescent="0.2">
      <c r="B73" s="27"/>
      <c r="E73" s="188" t="str">
        <f>E7</f>
        <v>Oprava trati v úseku Hlinsko v Čechách - Žďárec u Skutče</v>
      </c>
      <c r="F73" s="189"/>
      <c r="G73" s="189"/>
      <c r="H73" s="189"/>
      <c r="L73" s="27"/>
    </row>
    <row r="74" spans="2:12" s="1" customFormat="1" ht="12" customHeight="1" x14ac:dyDescent="0.2">
      <c r="B74" s="27"/>
      <c r="C74" s="22" t="s">
        <v>99</v>
      </c>
      <c r="L74" s="27"/>
    </row>
    <row r="75" spans="2:12" s="1" customFormat="1" ht="16.5" customHeight="1" x14ac:dyDescent="0.2">
      <c r="B75" s="27"/>
      <c r="E75" s="151" t="str">
        <f>E9</f>
        <v>SO 03 - Oprava nástupiště v zastávce Holetín a Pokřikov</v>
      </c>
      <c r="F75" s="190"/>
      <c r="G75" s="190"/>
      <c r="H75" s="190"/>
      <c r="L75" s="27"/>
    </row>
    <row r="76" spans="2:12" s="1" customFormat="1" ht="6.95" customHeight="1" x14ac:dyDescent="0.2">
      <c r="B76" s="27"/>
      <c r="L76" s="27"/>
    </row>
    <row r="77" spans="2:12" s="1" customFormat="1" ht="12" customHeight="1" x14ac:dyDescent="0.2">
      <c r="B77" s="27"/>
      <c r="C77" s="22" t="s">
        <v>21</v>
      </c>
      <c r="F77" s="20" t="str">
        <f>F12</f>
        <v xml:space="preserve"> </v>
      </c>
      <c r="I77" s="22" t="s">
        <v>23</v>
      </c>
      <c r="J77" s="44" t="str">
        <f>IF(J12="","",J12)</f>
        <v>29. 3. 2023</v>
      </c>
      <c r="L77" s="27"/>
    </row>
    <row r="78" spans="2:12" s="1" customFormat="1" ht="6.95" customHeight="1" x14ac:dyDescent="0.2">
      <c r="B78" s="27"/>
      <c r="L78" s="27"/>
    </row>
    <row r="79" spans="2:12" s="1" customFormat="1" ht="15.2" customHeight="1" x14ac:dyDescent="0.2">
      <c r="B79" s="27"/>
      <c r="C79" s="22" t="s">
        <v>25</v>
      </c>
      <c r="F79" s="20" t="str">
        <f>E15</f>
        <v xml:space="preserve"> </v>
      </c>
      <c r="I79" s="22" t="s">
        <v>30</v>
      </c>
      <c r="J79" s="25" t="str">
        <f>E21</f>
        <v xml:space="preserve"> </v>
      </c>
      <c r="L79" s="27"/>
    </row>
    <row r="80" spans="2:12" s="1" customFormat="1" ht="15.2" customHeight="1" x14ac:dyDescent="0.2">
      <c r="B80" s="27"/>
      <c r="C80" s="22" t="s">
        <v>28</v>
      </c>
      <c r="F80" s="20" t="str">
        <f>IF(E18="","",E18)</f>
        <v>Vyplň údaj</v>
      </c>
      <c r="I80" s="22" t="s">
        <v>32</v>
      </c>
      <c r="J80" s="25" t="str">
        <f>E24</f>
        <v xml:space="preserve"> </v>
      </c>
      <c r="L80" s="27"/>
    </row>
    <row r="81" spans="2:65" s="1" customFormat="1" ht="10.35" customHeight="1" x14ac:dyDescent="0.2">
      <c r="B81" s="27"/>
      <c r="L81" s="27"/>
    </row>
    <row r="82" spans="2:65" s="8" customFormat="1" ht="29.25" customHeight="1" x14ac:dyDescent="0.2">
      <c r="B82" s="94"/>
      <c r="C82" s="95" t="s">
        <v>106</v>
      </c>
      <c r="D82" s="96" t="s">
        <v>54</v>
      </c>
      <c r="E82" s="96" t="s">
        <v>50</v>
      </c>
      <c r="F82" s="96" t="s">
        <v>51</v>
      </c>
      <c r="G82" s="96" t="s">
        <v>107</v>
      </c>
      <c r="H82" s="96" t="s">
        <v>108</v>
      </c>
      <c r="I82" s="96" t="s">
        <v>109</v>
      </c>
      <c r="J82" s="96" t="s">
        <v>103</v>
      </c>
      <c r="K82" s="97" t="s">
        <v>110</v>
      </c>
      <c r="L82" s="94"/>
      <c r="M82" s="51" t="s">
        <v>19</v>
      </c>
      <c r="N82" s="52" t="s">
        <v>39</v>
      </c>
      <c r="O82" s="52" t="s">
        <v>111</v>
      </c>
      <c r="P82" s="52" t="s">
        <v>112</v>
      </c>
      <c r="Q82" s="52" t="s">
        <v>113</v>
      </c>
      <c r="R82" s="52" t="s">
        <v>114</v>
      </c>
      <c r="S82" s="52" t="s">
        <v>115</v>
      </c>
      <c r="T82" s="53" t="s">
        <v>116</v>
      </c>
    </row>
    <row r="83" spans="2:65" s="1" customFormat="1" ht="22.9" customHeight="1" x14ac:dyDescent="0.25">
      <c r="B83" s="27"/>
      <c r="C83" s="56" t="s">
        <v>117</v>
      </c>
      <c r="J83" s="98">
        <f>BK83</f>
        <v>0</v>
      </c>
      <c r="L83" s="27"/>
      <c r="M83" s="54"/>
      <c r="N83" s="45"/>
      <c r="O83" s="45"/>
      <c r="P83" s="99">
        <f>P84+P85+P86+P150</f>
        <v>0</v>
      </c>
      <c r="Q83" s="45"/>
      <c r="R83" s="99">
        <f>R84+R85+R86+R150</f>
        <v>31.477566999999997</v>
      </c>
      <c r="S83" s="45"/>
      <c r="T83" s="100">
        <f>T84+T85+T86+T150</f>
        <v>0</v>
      </c>
      <c r="AT83" s="12" t="s">
        <v>68</v>
      </c>
      <c r="AU83" s="12" t="s">
        <v>104</v>
      </c>
      <c r="BK83" s="101">
        <f>BK84+BK85+BK86+BK150</f>
        <v>0</v>
      </c>
    </row>
    <row r="84" spans="2:65" s="10" customFormat="1" ht="25.9" customHeight="1" x14ac:dyDescent="0.2">
      <c r="B84" s="126"/>
      <c r="D84" s="127" t="s">
        <v>68</v>
      </c>
      <c r="E84" s="128" t="s">
        <v>146</v>
      </c>
      <c r="F84" s="128" t="s">
        <v>147</v>
      </c>
      <c r="I84" s="129"/>
      <c r="J84" s="130">
        <f>BK84</f>
        <v>0</v>
      </c>
      <c r="L84" s="126"/>
      <c r="M84" s="131"/>
      <c r="P84" s="132">
        <v>0</v>
      </c>
      <c r="R84" s="132">
        <v>0</v>
      </c>
      <c r="T84" s="133">
        <v>0</v>
      </c>
      <c r="AR84" s="127" t="s">
        <v>77</v>
      </c>
      <c r="AT84" s="134" t="s">
        <v>68</v>
      </c>
      <c r="AU84" s="134" t="s">
        <v>69</v>
      </c>
      <c r="AY84" s="127" t="s">
        <v>124</v>
      </c>
      <c r="BK84" s="135">
        <v>0</v>
      </c>
    </row>
    <row r="85" spans="2:65" s="10" customFormat="1" ht="25.9" customHeight="1" x14ac:dyDescent="0.2">
      <c r="B85" s="126"/>
      <c r="D85" s="127" t="s">
        <v>68</v>
      </c>
      <c r="E85" s="128" t="s">
        <v>148</v>
      </c>
      <c r="F85" s="128" t="s">
        <v>149</v>
      </c>
      <c r="I85" s="129"/>
      <c r="J85" s="130">
        <f>BK85</f>
        <v>0</v>
      </c>
      <c r="L85" s="126"/>
      <c r="M85" s="131"/>
      <c r="P85" s="132">
        <v>0</v>
      </c>
      <c r="R85" s="132">
        <v>0</v>
      </c>
      <c r="T85" s="133">
        <v>0</v>
      </c>
      <c r="AR85" s="127" t="s">
        <v>77</v>
      </c>
      <c r="AT85" s="134" t="s">
        <v>68</v>
      </c>
      <c r="AU85" s="134" t="s">
        <v>69</v>
      </c>
      <c r="AY85" s="127" t="s">
        <v>124</v>
      </c>
      <c r="BK85" s="135">
        <v>0</v>
      </c>
    </row>
    <row r="86" spans="2:65" s="10" customFormat="1" ht="25.9" customHeight="1" x14ac:dyDescent="0.2">
      <c r="B86" s="126"/>
      <c r="D86" s="127" t="s">
        <v>68</v>
      </c>
      <c r="E86" s="128" t="s">
        <v>150</v>
      </c>
      <c r="F86" s="128" t="s">
        <v>875</v>
      </c>
      <c r="I86" s="129"/>
      <c r="J86" s="130">
        <f>BK86</f>
        <v>0</v>
      </c>
      <c r="L86" s="126"/>
      <c r="M86" s="131"/>
      <c r="P86" s="132">
        <f>SUM(P87:P149)</f>
        <v>0</v>
      </c>
      <c r="R86" s="132">
        <f>SUM(R87:R149)</f>
        <v>27.870501999999998</v>
      </c>
      <c r="T86" s="133">
        <f>SUM(T87:T149)</f>
        <v>0</v>
      </c>
      <c r="AR86" s="127" t="s">
        <v>77</v>
      </c>
      <c r="AT86" s="134" t="s">
        <v>68</v>
      </c>
      <c r="AU86" s="134" t="s">
        <v>69</v>
      </c>
      <c r="AY86" s="127" t="s">
        <v>124</v>
      </c>
      <c r="BK86" s="135">
        <f>SUM(BK87:BK149)</f>
        <v>0</v>
      </c>
    </row>
    <row r="87" spans="2:65" s="1" customFormat="1" ht="33" customHeight="1" x14ac:dyDescent="0.2">
      <c r="B87" s="27"/>
      <c r="C87" s="102" t="s">
        <v>77</v>
      </c>
      <c r="D87" s="102" t="s">
        <v>118</v>
      </c>
      <c r="E87" s="103" t="s">
        <v>876</v>
      </c>
      <c r="F87" s="104" t="s">
        <v>877</v>
      </c>
      <c r="G87" s="105" t="s">
        <v>189</v>
      </c>
      <c r="H87" s="106">
        <v>137</v>
      </c>
      <c r="I87" s="107"/>
      <c r="J87" s="108">
        <f>ROUND(I87*H87,2)</f>
        <v>0</v>
      </c>
      <c r="K87" s="104" t="s">
        <v>122</v>
      </c>
      <c r="L87" s="27"/>
      <c r="M87" s="109" t="s">
        <v>19</v>
      </c>
      <c r="N87" s="110" t="s">
        <v>40</v>
      </c>
      <c r="P87" s="111">
        <f>O87*H87</f>
        <v>0</v>
      </c>
      <c r="Q87" s="111">
        <v>0</v>
      </c>
      <c r="R87" s="111">
        <f>Q87*H87</f>
        <v>0</v>
      </c>
      <c r="S87" s="111">
        <v>0</v>
      </c>
      <c r="T87" s="112">
        <f>S87*H87</f>
        <v>0</v>
      </c>
      <c r="AR87" s="113" t="s">
        <v>123</v>
      </c>
      <c r="AT87" s="113" t="s">
        <v>118</v>
      </c>
      <c r="AU87" s="113" t="s">
        <v>77</v>
      </c>
      <c r="AY87" s="12" t="s">
        <v>124</v>
      </c>
      <c r="BE87" s="114">
        <f>IF(N87="základní",J87,0)</f>
        <v>0</v>
      </c>
      <c r="BF87" s="114">
        <f>IF(N87="snížená",J87,0)</f>
        <v>0</v>
      </c>
      <c r="BG87" s="114">
        <f>IF(N87="zákl. přenesená",J87,0)</f>
        <v>0</v>
      </c>
      <c r="BH87" s="114">
        <f>IF(N87="sníž. přenesená",J87,0)</f>
        <v>0</v>
      </c>
      <c r="BI87" s="114">
        <f>IF(N87="nulová",J87,0)</f>
        <v>0</v>
      </c>
      <c r="BJ87" s="12" t="s">
        <v>77</v>
      </c>
      <c r="BK87" s="114">
        <f>ROUND(I87*H87,2)</f>
        <v>0</v>
      </c>
      <c r="BL87" s="12" t="s">
        <v>123</v>
      </c>
      <c r="BM87" s="113" t="s">
        <v>79</v>
      </c>
    </row>
    <row r="88" spans="2:65" s="1" customFormat="1" ht="19.5" x14ac:dyDescent="0.2">
      <c r="B88" s="27"/>
      <c r="D88" s="115" t="s">
        <v>125</v>
      </c>
      <c r="F88" s="116" t="s">
        <v>878</v>
      </c>
      <c r="I88" s="117"/>
      <c r="L88" s="27"/>
      <c r="M88" s="118"/>
      <c r="T88" s="48"/>
      <c r="AT88" s="12" t="s">
        <v>125</v>
      </c>
      <c r="AU88" s="12" t="s">
        <v>77</v>
      </c>
    </row>
    <row r="89" spans="2:65" s="1" customFormat="1" ht="62.65" customHeight="1" x14ac:dyDescent="0.2">
      <c r="B89" s="27"/>
      <c r="C89" s="102" t="s">
        <v>79</v>
      </c>
      <c r="D89" s="102" t="s">
        <v>118</v>
      </c>
      <c r="E89" s="103" t="s">
        <v>197</v>
      </c>
      <c r="F89" s="104" t="s">
        <v>879</v>
      </c>
      <c r="G89" s="105" t="s">
        <v>199</v>
      </c>
      <c r="H89" s="106">
        <v>75.481999999999999</v>
      </c>
      <c r="I89" s="107"/>
      <c r="J89" s="108">
        <f>ROUND(I89*H89,2)</f>
        <v>0</v>
      </c>
      <c r="K89" s="104" t="s">
        <v>122</v>
      </c>
      <c r="L89" s="27"/>
      <c r="M89" s="109" t="s">
        <v>19</v>
      </c>
      <c r="N89" s="110" t="s">
        <v>40</v>
      </c>
      <c r="P89" s="111">
        <f>O89*H89</f>
        <v>0</v>
      </c>
      <c r="Q89" s="111">
        <v>0</v>
      </c>
      <c r="R89" s="111">
        <f>Q89*H89</f>
        <v>0</v>
      </c>
      <c r="S89" s="111">
        <v>0</v>
      </c>
      <c r="T89" s="112">
        <f>S89*H89</f>
        <v>0</v>
      </c>
      <c r="AR89" s="113" t="s">
        <v>123</v>
      </c>
      <c r="AT89" s="113" t="s">
        <v>118</v>
      </c>
      <c r="AU89" s="113" t="s">
        <v>77</v>
      </c>
      <c r="AY89" s="12" t="s">
        <v>124</v>
      </c>
      <c r="BE89" s="114">
        <f>IF(N89="základní",J89,0)</f>
        <v>0</v>
      </c>
      <c r="BF89" s="114">
        <f>IF(N89="snížená",J89,0)</f>
        <v>0</v>
      </c>
      <c r="BG89" s="114">
        <f>IF(N89="zákl. přenesená",J89,0)</f>
        <v>0</v>
      </c>
      <c r="BH89" s="114">
        <f>IF(N89="sníž. přenesená",J89,0)</f>
        <v>0</v>
      </c>
      <c r="BI89" s="114">
        <f>IF(N89="nulová",J89,0)</f>
        <v>0</v>
      </c>
      <c r="BJ89" s="12" t="s">
        <v>77</v>
      </c>
      <c r="BK89" s="114">
        <f>ROUND(I89*H89,2)</f>
        <v>0</v>
      </c>
      <c r="BL89" s="12" t="s">
        <v>123</v>
      </c>
      <c r="BM89" s="113" t="s">
        <v>123</v>
      </c>
    </row>
    <row r="90" spans="2:65" s="1" customFormat="1" ht="58.5" x14ac:dyDescent="0.2">
      <c r="B90" s="27"/>
      <c r="D90" s="115" t="s">
        <v>125</v>
      </c>
      <c r="F90" s="116" t="s">
        <v>880</v>
      </c>
      <c r="I90" s="117"/>
      <c r="L90" s="27"/>
      <c r="M90" s="118"/>
      <c r="T90" s="48"/>
      <c r="AT90" s="12" t="s">
        <v>125</v>
      </c>
      <c r="AU90" s="12" t="s">
        <v>77</v>
      </c>
    </row>
    <row r="91" spans="2:65" s="1" customFormat="1" ht="33" customHeight="1" x14ac:dyDescent="0.2">
      <c r="B91" s="27"/>
      <c r="C91" s="102" t="s">
        <v>130</v>
      </c>
      <c r="D91" s="102" t="s">
        <v>118</v>
      </c>
      <c r="E91" s="103" t="s">
        <v>881</v>
      </c>
      <c r="F91" s="104" t="s">
        <v>882</v>
      </c>
      <c r="G91" s="105" t="s">
        <v>189</v>
      </c>
      <c r="H91" s="106">
        <v>90</v>
      </c>
      <c r="I91" s="107"/>
      <c r="J91" s="108">
        <f>ROUND(I91*H91,2)</f>
        <v>0</v>
      </c>
      <c r="K91" s="104" t="s">
        <v>122</v>
      </c>
      <c r="L91" s="27"/>
      <c r="M91" s="109" t="s">
        <v>19</v>
      </c>
      <c r="N91" s="110" t="s">
        <v>40</v>
      </c>
      <c r="P91" s="111">
        <f>O91*H91</f>
        <v>0</v>
      </c>
      <c r="Q91" s="111">
        <v>0</v>
      </c>
      <c r="R91" s="111">
        <f>Q91*H91</f>
        <v>0</v>
      </c>
      <c r="S91" s="111">
        <v>0</v>
      </c>
      <c r="T91" s="112">
        <f>S91*H91</f>
        <v>0</v>
      </c>
      <c r="AR91" s="113" t="s">
        <v>123</v>
      </c>
      <c r="AT91" s="113" t="s">
        <v>118</v>
      </c>
      <c r="AU91" s="113" t="s">
        <v>77</v>
      </c>
      <c r="AY91" s="12" t="s">
        <v>124</v>
      </c>
      <c r="BE91" s="114">
        <f>IF(N91="základní",J91,0)</f>
        <v>0</v>
      </c>
      <c r="BF91" s="114">
        <f>IF(N91="snížená",J91,0)</f>
        <v>0</v>
      </c>
      <c r="BG91" s="114">
        <f>IF(N91="zákl. přenesená",J91,0)</f>
        <v>0</v>
      </c>
      <c r="BH91" s="114">
        <f>IF(N91="sníž. přenesená",J91,0)</f>
        <v>0</v>
      </c>
      <c r="BI91" s="114">
        <f>IF(N91="nulová",J91,0)</f>
        <v>0</v>
      </c>
      <c r="BJ91" s="12" t="s">
        <v>77</v>
      </c>
      <c r="BK91" s="114">
        <f>ROUND(I91*H91,2)</f>
        <v>0</v>
      </c>
      <c r="BL91" s="12" t="s">
        <v>123</v>
      </c>
      <c r="BM91" s="113" t="s">
        <v>133</v>
      </c>
    </row>
    <row r="92" spans="2:65" s="1" customFormat="1" ht="29.25" x14ac:dyDescent="0.2">
      <c r="B92" s="27"/>
      <c r="D92" s="115" t="s">
        <v>125</v>
      </c>
      <c r="F92" s="116" t="s">
        <v>883</v>
      </c>
      <c r="I92" s="117"/>
      <c r="L92" s="27"/>
      <c r="M92" s="118"/>
      <c r="T92" s="48"/>
      <c r="AT92" s="12" t="s">
        <v>125</v>
      </c>
      <c r="AU92" s="12" t="s">
        <v>77</v>
      </c>
    </row>
    <row r="93" spans="2:65" s="1" customFormat="1" ht="16.5" customHeight="1" x14ac:dyDescent="0.2">
      <c r="B93" s="27"/>
      <c r="C93" s="136" t="s">
        <v>123</v>
      </c>
      <c r="D93" s="136" t="s">
        <v>159</v>
      </c>
      <c r="E93" s="137" t="s">
        <v>884</v>
      </c>
      <c r="F93" s="138" t="s">
        <v>885</v>
      </c>
      <c r="G93" s="139" t="s">
        <v>121</v>
      </c>
      <c r="H93" s="140">
        <v>1</v>
      </c>
      <c r="I93" s="141"/>
      <c r="J93" s="142">
        <f>ROUND(I93*H93,2)</f>
        <v>0</v>
      </c>
      <c r="K93" s="138" t="s">
        <v>122</v>
      </c>
      <c r="L93" s="143"/>
      <c r="M93" s="144" t="s">
        <v>19</v>
      </c>
      <c r="N93" s="145" t="s">
        <v>40</v>
      </c>
      <c r="P93" s="111">
        <f>O93*H93</f>
        <v>0</v>
      </c>
      <c r="Q93" s="111">
        <v>0.51</v>
      </c>
      <c r="R93" s="111">
        <f>Q93*H93</f>
        <v>0.51</v>
      </c>
      <c r="S93" s="111">
        <v>0</v>
      </c>
      <c r="T93" s="112">
        <f>S93*H93</f>
        <v>0</v>
      </c>
      <c r="AR93" s="113" t="s">
        <v>162</v>
      </c>
      <c r="AT93" s="113" t="s">
        <v>159</v>
      </c>
      <c r="AU93" s="113" t="s">
        <v>77</v>
      </c>
      <c r="AY93" s="12" t="s">
        <v>124</v>
      </c>
      <c r="BE93" s="114">
        <f>IF(N93="základní",J93,0)</f>
        <v>0</v>
      </c>
      <c r="BF93" s="114">
        <f>IF(N93="snížená",J93,0)</f>
        <v>0</v>
      </c>
      <c r="BG93" s="114">
        <f>IF(N93="zákl. přenesená",J93,0)</f>
        <v>0</v>
      </c>
      <c r="BH93" s="114">
        <f>IF(N93="sníž. přenesená",J93,0)</f>
        <v>0</v>
      </c>
      <c r="BI93" s="114">
        <f>IF(N93="nulová",J93,0)</f>
        <v>0</v>
      </c>
      <c r="BJ93" s="12" t="s">
        <v>77</v>
      </c>
      <c r="BK93" s="114">
        <f>ROUND(I93*H93,2)</f>
        <v>0</v>
      </c>
      <c r="BL93" s="12" t="s">
        <v>123</v>
      </c>
      <c r="BM93" s="113" t="s">
        <v>162</v>
      </c>
    </row>
    <row r="94" spans="2:65" s="1" customFormat="1" ht="19.5" x14ac:dyDescent="0.2">
      <c r="B94" s="27"/>
      <c r="D94" s="115" t="s">
        <v>125</v>
      </c>
      <c r="F94" s="116" t="s">
        <v>886</v>
      </c>
      <c r="I94" s="117"/>
      <c r="L94" s="27"/>
      <c r="M94" s="118"/>
      <c r="T94" s="48"/>
      <c r="AT94" s="12" t="s">
        <v>125</v>
      </c>
      <c r="AU94" s="12" t="s">
        <v>77</v>
      </c>
    </row>
    <row r="95" spans="2:65" s="1" customFormat="1" ht="16.5" customHeight="1" x14ac:dyDescent="0.2">
      <c r="B95" s="27"/>
      <c r="C95" s="136" t="s">
        <v>148</v>
      </c>
      <c r="D95" s="136" t="s">
        <v>159</v>
      </c>
      <c r="E95" s="137" t="s">
        <v>887</v>
      </c>
      <c r="F95" s="138" t="s">
        <v>888</v>
      </c>
      <c r="G95" s="139" t="s">
        <v>121</v>
      </c>
      <c r="H95" s="140">
        <v>1</v>
      </c>
      <c r="I95" s="141"/>
      <c r="J95" s="142">
        <f>ROUND(I95*H95,2)</f>
        <v>0</v>
      </c>
      <c r="K95" s="138" t="s">
        <v>122</v>
      </c>
      <c r="L95" s="143"/>
      <c r="M95" s="144" t="s">
        <v>19</v>
      </c>
      <c r="N95" s="145" t="s">
        <v>40</v>
      </c>
      <c r="P95" s="111">
        <f>O95*H95</f>
        <v>0</v>
      </c>
      <c r="Q95" s="111">
        <v>0.51</v>
      </c>
      <c r="R95" s="111">
        <f>Q95*H95</f>
        <v>0.51</v>
      </c>
      <c r="S95" s="111">
        <v>0</v>
      </c>
      <c r="T95" s="112">
        <f>S95*H95</f>
        <v>0</v>
      </c>
      <c r="AR95" s="113" t="s">
        <v>162</v>
      </c>
      <c r="AT95" s="113" t="s">
        <v>159</v>
      </c>
      <c r="AU95" s="113" t="s">
        <v>77</v>
      </c>
      <c r="AY95" s="12" t="s">
        <v>124</v>
      </c>
      <c r="BE95" s="114">
        <f>IF(N95="základní",J95,0)</f>
        <v>0</v>
      </c>
      <c r="BF95" s="114">
        <f>IF(N95="snížená",J95,0)</f>
        <v>0</v>
      </c>
      <c r="BG95" s="114">
        <f>IF(N95="zákl. přenesená",J95,0)</f>
        <v>0</v>
      </c>
      <c r="BH95" s="114">
        <f>IF(N95="sníž. přenesená",J95,0)</f>
        <v>0</v>
      </c>
      <c r="BI95" s="114">
        <f>IF(N95="nulová",J95,0)</f>
        <v>0</v>
      </c>
      <c r="BJ95" s="12" t="s">
        <v>77</v>
      </c>
      <c r="BK95" s="114">
        <f>ROUND(I95*H95,2)</f>
        <v>0</v>
      </c>
      <c r="BL95" s="12" t="s">
        <v>123</v>
      </c>
      <c r="BM95" s="113" t="s">
        <v>167</v>
      </c>
    </row>
    <row r="96" spans="2:65" s="1" customFormat="1" ht="19.5" x14ac:dyDescent="0.2">
      <c r="B96" s="27"/>
      <c r="D96" s="115" t="s">
        <v>125</v>
      </c>
      <c r="F96" s="116" t="s">
        <v>886</v>
      </c>
      <c r="I96" s="117"/>
      <c r="L96" s="27"/>
      <c r="M96" s="118"/>
      <c r="T96" s="48"/>
      <c r="AT96" s="12" t="s">
        <v>125</v>
      </c>
      <c r="AU96" s="12" t="s">
        <v>77</v>
      </c>
    </row>
    <row r="97" spans="2:65" s="1" customFormat="1" ht="62.65" customHeight="1" x14ac:dyDescent="0.2">
      <c r="B97" s="27"/>
      <c r="C97" s="102" t="s">
        <v>133</v>
      </c>
      <c r="D97" s="102" t="s">
        <v>118</v>
      </c>
      <c r="E97" s="103" t="s">
        <v>471</v>
      </c>
      <c r="F97" s="104" t="s">
        <v>889</v>
      </c>
      <c r="G97" s="105" t="s">
        <v>199</v>
      </c>
      <c r="H97" s="106">
        <v>1.02</v>
      </c>
      <c r="I97" s="107"/>
      <c r="J97" s="108">
        <f>ROUND(I97*H97,2)</f>
        <v>0</v>
      </c>
      <c r="K97" s="104" t="s">
        <v>122</v>
      </c>
      <c r="L97" s="27"/>
      <c r="M97" s="109" t="s">
        <v>19</v>
      </c>
      <c r="N97" s="110" t="s">
        <v>40</v>
      </c>
      <c r="P97" s="111">
        <f>O97*H97</f>
        <v>0</v>
      </c>
      <c r="Q97" s="111">
        <v>0</v>
      </c>
      <c r="R97" s="111">
        <f>Q97*H97</f>
        <v>0</v>
      </c>
      <c r="S97" s="111">
        <v>0</v>
      </c>
      <c r="T97" s="112">
        <f>S97*H97</f>
        <v>0</v>
      </c>
      <c r="AR97" s="113" t="s">
        <v>123</v>
      </c>
      <c r="AT97" s="113" t="s">
        <v>118</v>
      </c>
      <c r="AU97" s="113" t="s">
        <v>77</v>
      </c>
      <c r="AY97" s="12" t="s">
        <v>124</v>
      </c>
      <c r="BE97" s="114">
        <f>IF(N97="základní",J97,0)</f>
        <v>0</v>
      </c>
      <c r="BF97" s="114">
        <f>IF(N97="snížená",J97,0)</f>
        <v>0</v>
      </c>
      <c r="BG97" s="114">
        <f>IF(N97="zákl. přenesená",J97,0)</f>
        <v>0</v>
      </c>
      <c r="BH97" s="114">
        <f>IF(N97="sníž. přenesená",J97,0)</f>
        <v>0</v>
      </c>
      <c r="BI97" s="114">
        <f>IF(N97="nulová",J97,0)</f>
        <v>0</v>
      </c>
      <c r="BJ97" s="12" t="s">
        <v>77</v>
      </c>
      <c r="BK97" s="114">
        <f>ROUND(I97*H97,2)</f>
        <v>0</v>
      </c>
      <c r="BL97" s="12" t="s">
        <v>123</v>
      </c>
      <c r="BM97" s="113" t="s">
        <v>171</v>
      </c>
    </row>
    <row r="98" spans="2:65" s="1" customFormat="1" ht="19.5" x14ac:dyDescent="0.2">
      <c r="B98" s="27"/>
      <c r="D98" s="115" t="s">
        <v>125</v>
      </c>
      <c r="F98" s="116" t="s">
        <v>890</v>
      </c>
      <c r="I98" s="117"/>
      <c r="L98" s="27"/>
      <c r="M98" s="118"/>
      <c r="T98" s="48"/>
      <c r="AT98" s="12" t="s">
        <v>125</v>
      </c>
      <c r="AU98" s="12" t="s">
        <v>77</v>
      </c>
    </row>
    <row r="99" spans="2:65" s="1" customFormat="1" ht="37.9" customHeight="1" x14ac:dyDescent="0.2">
      <c r="B99" s="27"/>
      <c r="C99" s="102" t="s">
        <v>173</v>
      </c>
      <c r="D99" s="102" t="s">
        <v>118</v>
      </c>
      <c r="E99" s="103" t="s">
        <v>891</v>
      </c>
      <c r="F99" s="104" t="s">
        <v>892</v>
      </c>
      <c r="G99" s="105" t="s">
        <v>121</v>
      </c>
      <c r="H99" s="106">
        <v>3</v>
      </c>
      <c r="I99" s="107"/>
      <c r="J99" s="108">
        <f>ROUND(I99*H99,2)</f>
        <v>0</v>
      </c>
      <c r="K99" s="104" t="s">
        <v>122</v>
      </c>
      <c r="L99" s="27"/>
      <c r="M99" s="109" t="s">
        <v>19</v>
      </c>
      <c r="N99" s="110" t="s">
        <v>40</v>
      </c>
      <c r="P99" s="111">
        <f>O99*H99</f>
        <v>0</v>
      </c>
      <c r="Q99" s="111">
        <v>0</v>
      </c>
      <c r="R99" s="111">
        <f>Q99*H99</f>
        <v>0</v>
      </c>
      <c r="S99" s="111">
        <v>0</v>
      </c>
      <c r="T99" s="112">
        <f>S99*H99</f>
        <v>0</v>
      </c>
      <c r="AR99" s="113" t="s">
        <v>123</v>
      </c>
      <c r="AT99" s="113" t="s">
        <v>118</v>
      </c>
      <c r="AU99" s="113" t="s">
        <v>77</v>
      </c>
      <c r="AY99" s="12" t="s">
        <v>124</v>
      </c>
      <c r="BE99" s="114">
        <f>IF(N99="základní",J99,0)</f>
        <v>0</v>
      </c>
      <c r="BF99" s="114">
        <f>IF(N99="snížená",J99,0)</f>
        <v>0</v>
      </c>
      <c r="BG99" s="114">
        <f>IF(N99="zákl. přenesená",J99,0)</f>
        <v>0</v>
      </c>
      <c r="BH99" s="114">
        <f>IF(N99="sníž. přenesená",J99,0)</f>
        <v>0</v>
      </c>
      <c r="BI99" s="114">
        <f>IF(N99="nulová",J99,0)</f>
        <v>0</v>
      </c>
      <c r="BJ99" s="12" t="s">
        <v>77</v>
      </c>
      <c r="BK99" s="114">
        <f>ROUND(I99*H99,2)</f>
        <v>0</v>
      </c>
      <c r="BL99" s="12" t="s">
        <v>123</v>
      </c>
      <c r="BM99" s="113" t="s">
        <v>176</v>
      </c>
    </row>
    <row r="100" spans="2:65" s="1" customFormat="1" ht="19.5" x14ac:dyDescent="0.2">
      <c r="B100" s="27"/>
      <c r="D100" s="115" t="s">
        <v>125</v>
      </c>
      <c r="F100" s="116" t="s">
        <v>893</v>
      </c>
      <c r="I100" s="117"/>
      <c r="L100" s="27"/>
      <c r="M100" s="118"/>
      <c r="T100" s="48"/>
      <c r="AT100" s="12" t="s">
        <v>125</v>
      </c>
      <c r="AU100" s="12" t="s">
        <v>77</v>
      </c>
    </row>
    <row r="101" spans="2:65" s="1" customFormat="1" ht="16.5" customHeight="1" x14ac:dyDescent="0.2">
      <c r="B101" s="27"/>
      <c r="C101" s="136" t="s">
        <v>162</v>
      </c>
      <c r="D101" s="136" t="s">
        <v>159</v>
      </c>
      <c r="E101" s="137" t="s">
        <v>894</v>
      </c>
      <c r="F101" s="138" t="s">
        <v>895</v>
      </c>
      <c r="G101" s="139" t="s">
        <v>254</v>
      </c>
      <c r="H101" s="140">
        <v>3.375</v>
      </c>
      <c r="I101" s="141"/>
      <c r="J101" s="142">
        <f>ROUND(I101*H101,2)</f>
        <v>0</v>
      </c>
      <c r="K101" s="138" t="s">
        <v>122</v>
      </c>
      <c r="L101" s="143"/>
      <c r="M101" s="144" t="s">
        <v>19</v>
      </c>
      <c r="N101" s="145" t="s">
        <v>40</v>
      </c>
      <c r="P101" s="111">
        <f>O101*H101</f>
        <v>0</v>
      </c>
      <c r="Q101" s="111">
        <v>2.234</v>
      </c>
      <c r="R101" s="111">
        <f>Q101*H101</f>
        <v>7.5397499999999997</v>
      </c>
      <c r="S101" s="111">
        <v>0</v>
      </c>
      <c r="T101" s="112">
        <f>S101*H101</f>
        <v>0</v>
      </c>
      <c r="AR101" s="113" t="s">
        <v>162</v>
      </c>
      <c r="AT101" s="113" t="s">
        <v>159</v>
      </c>
      <c r="AU101" s="113" t="s">
        <v>77</v>
      </c>
      <c r="AY101" s="12" t="s">
        <v>124</v>
      </c>
      <c r="BE101" s="114">
        <f>IF(N101="základní",J101,0)</f>
        <v>0</v>
      </c>
      <c r="BF101" s="114">
        <f>IF(N101="snížená",J101,0)</f>
        <v>0</v>
      </c>
      <c r="BG101" s="114">
        <f>IF(N101="zákl. přenesená",J101,0)</f>
        <v>0</v>
      </c>
      <c r="BH101" s="114">
        <f>IF(N101="sníž. přenesená",J101,0)</f>
        <v>0</v>
      </c>
      <c r="BI101" s="114">
        <f>IF(N101="nulová",J101,0)</f>
        <v>0</v>
      </c>
      <c r="BJ101" s="12" t="s">
        <v>77</v>
      </c>
      <c r="BK101" s="114">
        <f>ROUND(I101*H101,2)</f>
        <v>0</v>
      </c>
      <c r="BL101" s="12" t="s">
        <v>123</v>
      </c>
      <c r="BM101" s="113" t="s">
        <v>180</v>
      </c>
    </row>
    <row r="102" spans="2:65" s="1" customFormat="1" ht="29.25" x14ac:dyDescent="0.2">
      <c r="B102" s="27"/>
      <c r="D102" s="115" t="s">
        <v>125</v>
      </c>
      <c r="F102" s="116" t="s">
        <v>896</v>
      </c>
      <c r="I102" s="117"/>
      <c r="L102" s="27"/>
      <c r="M102" s="118"/>
      <c r="T102" s="48"/>
      <c r="AT102" s="12" t="s">
        <v>125</v>
      </c>
      <c r="AU102" s="12" t="s">
        <v>77</v>
      </c>
    </row>
    <row r="103" spans="2:65" s="1" customFormat="1" ht="16.5" customHeight="1" x14ac:dyDescent="0.2">
      <c r="B103" s="27"/>
      <c r="C103" s="136" t="s">
        <v>182</v>
      </c>
      <c r="D103" s="136" t="s">
        <v>159</v>
      </c>
      <c r="E103" s="137" t="s">
        <v>897</v>
      </c>
      <c r="F103" s="138" t="s">
        <v>898</v>
      </c>
      <c r="G103" s="139" t="s">
        <v>254</v>
      </c>
      <c r="H103" s="140">
        <v>1.76</v>
      </c>
      <c r="I103" s="141"/>
      <c r="J103" s="142">
        <f>ROUND(I103*H103,2)</f>
        <v>0</v>
      </c>
      <c r="K103" s="138" t="s">
        <v>122</v>
      </c>
      <c r="L103" s="143"/>
      <c r="M103" s="144" t="s">
        <v>19</v>
      </c>
      <c r="N103" s="145" t="s">
        <v>40</v>
      </c>
      <c r="P103" s="111">
        <f>O103*H103</f>
        <v>0</v>
      </c>
      <c r="Q103" s="111">
        <v>2.4289999999999998</v>
      </c>
      <c r="R103" s="111">
        <f>Q103*H103</f>
        <v>4.2750399999999997</v>
      </c>
      <c r="S103" s="111">
        <v>0</v>
      </c>
      <c r="T103" s="112">
        <f>S103*H103</f>
        <v>0</v>
      </c>
      <c r="AR103" s="113" t="s">
        <v>162</v>
      </c>
      <c r="AT103" s="113" t="s">
        <v>159</v>
      </c>
      <c r="AU103" s="113" t="s">
        <v>77</v>
      </c>
      <c r="AY103" s="12" t="s">
        <v>124</v>
      </c>
      <c r="BE103" s="114">
        <f>IF(N103="základní",J103,0)</f>
        <v>0</v>
      </c>
      <c r="BF103" s="114">
        <f>IF(N103="snížená",J103,0)</f>
        <v>0</v>
      </c>
      <c r="BG103" s="114">
        <f>IF(N103="zákl. přenesená",J103,0)</f>
        <v>0</v>
      </c>
      <c r="BH103" s="114">
        <f>IF(N103="sníž. přenesená",J103,0)</f>
        <v>0</v>
      </c>
      <c r="BI103" s="114">
        <f>IF(N103="nulová",J103,0)</f>
        <v>0</v>
      </c>
      <c r="BJ103" s="12" t="s">
        <v>77</v>
      </c>
      <c r="BK103" s="114">
        <f>ROUND(I103*H103,2)</f>
        <v>0</v>
      </c>
      <c r="BL103" s="12" t="s">
        <v>123</v>
      </c>
      <c r="BM103" s="113" t="s">
        <v>185</v>
      </c>
    </row>
    <row r="104" spans="2:65" s="1" customFormat="1" ht="29.25" x14ac:dyDescent="0.2">
      <c r="B104" s="27"/>
      <c r="D104" s="115" t="s">
        <v>125</v>
      </c>
      <c r="F104" s="116" t="s">
        <v>899</v>
      </c>
      <c r="I104" s="117"/>
      <c r="L104" s="27"/>
      <c r="M104" s="118"/>
      <c r="T104" s="48"/>
      <c r="AT104" s="12" t="s">
        <v>125</v>
      </c>
      <c r="AU104" s="12" t="s">
        <v>77</v>
      </c>
    </row>
    <row r="105" spans="2:65" s="1" customFormat="1" ht="55.5" customHeight="1" x14ac:dyDescent="0.2">
      <c r="B105" s="27"/>
      <c r="C105" s="102" t="s">
        <v>167</v>
      </c>
      <c r="D105" s="102" t="s">
        <v>118</v>
      </c>
      <c r="E105" s="103" t="s">
        <v>243</v>
      </c>
      <c r="F105" s="104" t="s">
        <v>900</v>
      </c>
      <c r="G105" s="105" t="s">
        <v>199</v>
      </c>
      <c r="H105" s="106">
        <v>11.824</v>
      </c>
      <c r="I105" s="107"/>
      <c r="J105" s="108">
        <f>ROUND(I105*H105,2)</f>
        <v>0</v>
      </c>
      <c r="K105" s="104" t="s">
        <v>122</v>
      </c>
      <c r="L105" s="27"/>
      <c r="M105" s="109" t="s">
        <v>19</v>
      </c>
      <c r="N105" s="110" t="s">
        <v>40</v>
      </c>
      <c r="P105" s="111">
        <f>O105*H105</f>
        <v>0</v>
      </c>
      <c r="Q105" s="111">
        <v>0</v>
      </c>
      <c r="R105" s="111">
        <f>Q105*H105</f>
        <v>0</v>
      </c>
      <c r="S105" s="111">
        <v>0</v>
      </c>
      <c r="T105" s="112">
        <f>S105*H105</f>
        <v>0</v>
      </c>
      <c r="AR105" s="113" t="s">
        <v>123</v>
      </c>
      <c r="AT105" s="113" t="s">
        <v>118</v>
      </c>
      <c r="AU105" s="113" t="s">
        <v>77</v>
      </c>
      <c r="AY105" s="12" t="s">
        <v>124</v>
      </c>
      <c r="BE105" s="114">
        <f>IF(N105="základní",J105,0)</f>
        <v>0</v>
      </c>
      <c r="BF105" s="114">
        <f>IF(N105="snížená",J105,0)</f>
        <v>0</v>
      </c>
      <c r="BG105" s="114">
        <f>IF(N105="zákl. přenesená",J105,0)</f>
        <v>0</v>
      </c>
      <c r="BH105" s="114">
        <f>IF(N105="sníž. přenesená",J105,0)</f>
        <v>0</v>
      </c>
      <c r="BI105" s="114">
        <f>IF(N105="nulová",J105,0)</f>
        <v>0</v>
      </c>
      <c r="BJ105" s="12" t="s">
        <v>77</v>
      </c>
      <c r="BK105" s="114">
        <f>ROUND(I105*H105,2)</f>
        <v>0</v>
      </c>
      <c r="BL105" s="12" t="s">
        <v>123</v>
      </c>
      <c r="BM105" s="113" t="s">
        <v>190</v>
      </c>
    </row>
    <row r="106" spans="2:65" s="1" customFormat="1" ht="19.5" x14ac:dyDescent="0.2">
      <c r="B106" s="27"/>
      <c r="D106" s="115" t="s">
        <v>125</v>
      </c>
      <c r="F106" s="116" t="s">
        <v>901</v>
      </c>
      <c r="I106" s="117"/>
      <c r="L106" s="27"/>
      <c r="M106" s="118"/>
      <c r="T106" s="48"/>
      <c r="AT106" s="12" t="s">
        <v>125</v>
      </c>
      <c r="AU106" s="12" t="s">
        <v>77</v>
      </c>
    </row>
    <row r="107" spans="2:65" s="1" customFormat="1" ht="24.2" customHeight="1" x14ac:dyDescent="0.2">
      <c r="B107" s="27"/>
      <c r="C107" s="102" t="s">
        <v>192</v>
      </c>
      <c r="D107" s="102" t="s">
        <v>118</v>
      </c>
      <c r="E107" s="103" t="s">
        <v>902</v>
      </c>
      <c r="F107" s="104" t="s">
        <v>903</v>
      </c>
      <c r="G107" s="105" t="s">
        <v>227</v>
      </c>
      <c r="H107" s="106">
        <v>10.4</v>
      </c>
      <c r="I107" s="107"/>
      <c r="J107" s="108">
        <f>ROUND(I107*H107,2)</f>
        <v>0</v>
      </c>
      <c r="K107" s="104" t="s">
        <v>122</v>
      </c>
      <c r="L107" s="27"/>
      <c r="M107" s="109" t="s">
        <v>19</v>
      </c>
      <c r="N107" s="110" t="s">
        <v>40</v>
      </c>
      <c r="P107" s="111">
        <f>O107*H107</f>
        <v>0</v>
      </c>
      <c r="Q107" s="111">
        <v>0</v>
      </c>
      <c r="R107" s="111">
        <f>Q107*H107</f>
        <v>0</v>
      </c>
      <c r="S107" s="111">
        <v>0</v>
      </c>
      <c r="T107" s="112">
        <f>S107*H107</f>
        <v>0</v>
      </c>
      <c r="AR107" s="113" t="s">
        <v>123</v>
      </c>
      <c r="AT107" s="113" t="s">
        <v>118</v>
      </c>
      <c r="AU107" s="113" t="s">
        <v>77</v>
      </c>
      <c r="AY107" s="12" t="s">
        <v>124</v>
      </c>
      <c r="BE107" s="114">
        <f>IF(N107="základní",J107,0)</f>
        <v>0</v>
      </c>
      <c r="BF107" s="114">
        <f>IF(N107="snížená",J107,0)</f>
        <v>0</v>
      </c>
      <c r="BG107" s="114">
        <f>IF(N107="zákl. přenesená",J107,0)</f>
        <v>0</v>
      </c>
      <c r="BH107" s="114">
        <f>IF(N107="sníž. přenesená",J107,0)</f>
        <v>0</v>
      </c>
      <c r="BI107" s="114">
        <f>IF(N107="nulová",J107,0)</f>
        <v>0</v>
      </c>
      <c r="BJ107" s="12" t="s">
        <v>77</v>
      </c>
      <c r="BK107" s="114">
        <f>ROUND(I107*H107,2)</f>
        <v>0</v>
      </c>
      <c r="BL107" s="12" t="s">
        <v>123</v>
      </c>
      <c r="BM107" s="113" t="s">
        <v>195</v>
      </c>
    </row>
    <row r="108" spans="2:65" s="1" customFormat="1" ht="19.5" x14ac:dyDescent="0.2">
      <c r="B108" s="27"/>
      <c r="D108" s="115" t="s">
        <v>125</v>
      </c>
      <c r="F108" s="116" t="s">
        <v>904</v>
      </c>
      <c r="I108" s="117"/>
      <c r="L108" s="27"/>
      <c r="M108" s="118"/>
      <c r="T108" s="48"/>
      <c r="AT108" s="12" t="s">
        <v>125</v>
      </c>
      <c r="AU108" s="12" t="s">
        <v>77</v>
      </c>
    </row>
    <row r="109" spans="2:65" s="1" customFormat="1" ht="24.2" customHeight="1" x14ac:dyDescent="0.2">
      <c r="B109" s="27"/>
      <c r="C109" s="102" t="s">
        <v>171</v>
      </c>
      <c r="D109" s="102" t="s">
        <v>118</v>
      </c>
      <c r="E109" s="103" t="s">
        <v>905</v>
      </c>
      <c r="F109" s="104" t="s">
        <v>906</v>
      </c>
      <c r="G109" s="105" t="s">
        <v>189</v>
      </c>
      <c r="H109" s="106">
        <v>16</v>
      </c>
      <c r="I109" s="107"/>
      <c r="J109" s="108">
        <f>ROUND(I109*H109,2)</f>
        <v>0</v>
      </c>
      <c r="K109" s="104" t="s">
        <v>122</v>
      </c>
      <c r="L109" s="27"/>
      <c r="M109" s="109" t="s">
        <v>19</v>
      </c>
      <c r="N109" s="110" t="s">
        <v>40</v>
      </c>
      <c r="P109" s="111">
        <f>O109*H109</f>
        <v>0</v>
      </c>
      <c r="Q109" s="111">
        <v>0</v>
      </c>
      <c r="R109" s="111">
        <f>Q109*H109</f>
        <v>0</v>
      </c>
      <c r="S109" s="111">
        <v>0</v>
      </c>
      <c r="T109" s="112">
        <f>S109*H109</f>
        <v>0</v>
      </c>
      <c r="AR109" s="113" t="s">
        <v>123</v>
      </c>
      <c r="AT109" s="113" t="s">
        <v>118</v>
      </c>
      <c r="AU109" s="113" t="s">
        <v>77</v>
      </c>
      <c r="AY109" s="12" t="s">
        <v>124</v>
      </c>
      <c r="BE109" s="114">
        <f>IF(N109="základní",J109,0)</f>
        <v>0</v>
      </c>
      <c r="BF109" s="114">
        <f>IF(N109="snížená",J109,0)</f>
        <v>0</v>
      </c>
      <c r="BG109" s="114">
        <f>IF(N109="zákl. přenesená",J109,0)</f>
        <v>0</v>
      </c>
      <c r="BH109" s="114">
        <f>IF(N109="sníž. přenesená",J109,0)</f>
        <v>0</v>
      </c>
      <c r="BI109" s="114">
        <f>IF(N109="nulová",J109,0)</f>
        <v>0</v>
      </c>
      <c r="BJ109" s="12" t="s">
        <v>77</v>
      </c>
      <c r="BK109" s="114">
        <f>ROUND(I109*H109,2)</f>
        <v>0</v>
      </c>
      <c r="BL109" s="12" t="s">
        <v>123</v>
      </c>
      <c r="BM109" s="113" t="s">
        <v>200</v>
      </c>
    </row>
    <row r="110" spans="2:65" s="1" customFormat="1" ht="19.5" x14ac:dyDescent="0.2">
      <c r="B110" s="27"/>
      <c r="D110" s="115" t="s">
        <v>125</v>
      </c>
      <c r="F110" s="116" t="s">
        <v>907</v>
      </c>
      <c r="I110" s="117"/>
      <c r="L110" s="27"/>
      <c r="M110" s="118"/>
      <c r="T110" s="48"/>
      <c r="AT110" s="12" t="s">
        <v>125</v>
      </c>
      <c r="AU110" s="12" t="s">
        <v>77</v>
      </c>
    </row>
    <row r="111" spans="2:65" s="1" customFormat="1" ht="33" customHeight="1" x14ac:dyDescent="0.2">
      <c r="B111" s="27"/>
      <c r="C111" s="102" t="s">
        <v>202</v>
      </c>
      <c r="D111" s="102" t="s">
        <v>118</v>
      </c>
      <c r="E111" s="103" t="s">
        <v>908</v>
      </c>
      <c r="F111" s="104" t="s">
        <v>909</v>
      </c>
      <c r="G111" s="105" t="s">
        <v>227</v>
      </c>
      <c r="H111" s="106">
        <v>8.32</v>
      </c>
      <c r="I111" s="107"/>
      <c r="J111" s="108">
        <f>ROUND(I111*H111,2)</f>
        <v>0</v>
      </c>
      <c r="K111" s="104" t="s">
        <v>122</v>
      </c>
      <c r="L111" s="27"/>
      <c r="M111" s="109" t="s">
        <v>19</v>
      </c>
      <c r="N111" s="110" t="s">
        <v>40</v>
      </c>
      <c r="P111" s="111">
        <f>O111*H111</f>
        <v>0</v>
      </c>
      <c r="Q111" s="111">
        <v>0</v>
      </c>
      <c r="R111" s="111">
        <f>Q111*H111</f>
        <v>0</v>
      </c>
      <c r="S111" s="111">
        <v>0</v>
      </c>
      <c r="T111" s="112">
        <f>S111*H111</f>
        <v>0</v>
      </c>
      <c r="AR111" s="113" t="s">
        <v>123</v>
      </c>
      <c r="AT111" s="113" t="s">
        <v>118</v>
      </c>
      <c r="AU111" s="113" t="s">
        <v>77</v>
      </c>
      <c r="AY111" s="12" t="s">
        <v>124</v>
      </c>
      <c r="BE111" s="114">
        <f>IF(N111="základní",J111,0)</f>
        <v>0</v>
      </c>
      <c r="BF111" s="114">
        <f>IF(N111="snížená",J111,0)</f>
        <v>0</v>
      </c>
      <c r="BG111" s="114">
        <f>IF(N111="zákl. přenesená",J111,0)</f>
        <v>0</v>
      </c>
      <c r="BH111" s="114">
        <f>IF(N111="sníž. přenesená",J111,0)</f>
        <v>0</v>
      </c>
      <c r="BI111" s="114">
        <f>IF(N111="nulová",J111,0)</f>
        <v>0</v>
      </c>
      <c r="BJ111" s="12" t="s">
        <v>77</v>
      </c>
      <c r="BK111" s="114">
        <f>ROUND(I111*H111,2)</f>
        <v>0</v>
      </c>
      <c r="BL111" s="12" t="s">
        <v>123</v>
      </c>
      <c r="BM111" s="113" t="s">
        <v>205</v>
      </c>
    </row>
    <row r="112" spans="2:65" s="1" customFormat="1" ht="19.5" x14ac:dyDescent="0.2">
      <c r="B112" s="27"/>
      <c r="D112" s="115" t="s">
        <v>125</v>
      </c>
      <c r="F112" s="116" t="s">
        <v>910</v>
      </c>
      <c r="I112" s="117"/>
      <c r="L112" s="27"/>
      <c r="M112" s="118"/>
      <c r="T112" s="48"/>
      <c r="AT112" s="12" t="s">
        <v>125</v>
      </c>
      <c r="AU112" s="12" t="s">
        <v>77</v>
      </c>
    </row>
    <row r="113" spans="2:65" s="1" customFormat="1" ht="33" customHeight="1" x14ac:dyDescent="0.2">
      <c r="B113" s="27"/>
      <c r="C113" s="102" t="s">
        <v>176</v>
      </c>
      <c r="D113" s="102" t="s">
        <v>118</v>
      </c>
      <c r="E113" s="103" t="s">
        <v>911</v>
      </c>
      <c r="F113" s="104" t="s">
        <v>912</v>
      </c>
      <c r="G113" s="105" t="s">
        <v>189</v>
      </c>
      <c r="H113" s="106">
        <v>12.8</v>
      </c>
      <c r="I113" s="107"/>
      <c r="J113" s="108">
        <f>ROUND(I113*H113,2)</f>
        <v>0</v>
      </c>
      <c r="K113" s="104" t="s">
        <v>122</v>
      </c>
      <c r="L113" s="27"/>
      <c r="M113" s="109" t="s">
        <v>19</v>
      </c>
      <c r="N113" s="110" t="s">
        <v>40</v>
      </c>
      <c r="P113" s="111">
        <f>O113*H113</f>
        <v>0</v>
      </c>
      <c r="Q113" s="111">
        <v>0</v>
      </c>
      <c r="R113" s="111">
        <f>Q113*H113</f>
        <v>0</v>
      </c>
      <c r="S113" s="111">
        <v>0</v>
      </c>
      <c r="T113" s="112">
        <f>S113*H113</f>
        <v>0</v>
      </c>
      <c r="AR113" s="113" t="s">
        <v>123</v>
      </c>
      <c r="AT113" s="113" t="s">
        <v>118</v>
      </c>
      <c r="AU113" s="113" t="s">
        <v>77</v>
      </c>
      <c r="AY113" s="12" t="s">
        <v>124</v>
      </c>
      <c r="BE113" s="114">
        <f>IF(N113="základní",J113,0)</f>
        <v>0</v>
      </c>
      <c r="BF113" s="114">
        <f>IF(N113="snížená",J113,0)</f>
        <v>0</v>
      </c>
      <c r="BG113" s="114">
        <f>IF(N113="zákl. přenesená",J113,0)</f>
        <v>0</v>
      </c>
      <c r="BH113" s="114">
        <f>IF(N113="sníž. přenesená",J113,0)</f>
        <v>0</v>
      </c>
      <c r="BI113" s="114">
        <f>IF(N113="nulová",J113,0)</f>
        <v>0</v>
      </c>
      <c r="BJ113" s="12" t="s">
        <v>77</v>
      </c>
      <c r="BK113" s="114">
        <f>ROUND(I113*H113,2)</f>
        <v>0</v>
      </c>
      <c r="BL113" s="12" t="s">
        <v>123</v>
      </c>
      <c r="BM113" s="113" t="s">
        <v>209</v>
      </c>
    </row>
    <row r="114" spans="2:65" s="1" customFormat="1" ht="19.5" x14ac:dyDescent="0.2">
      <c r="B114" s="27"/>
      <c r="D114" s="115" t="s">
        <v>125</v>
      </c>
      <c r="F114" s="116" t="s">
        <v>913</v>
      </c>
      <c r="I114" s="117"/>
      <c r="L114" s="27"/>
      <c r="M114" s="118"/>
      <c r="T114" s="48"/>
      <c r="AT114" s="12" t="s">
        <v>125</v>
      </c>
      <c r="AU114" s="12" t="s">
        <v>77</v>
      </c>
    </row>
    <row r="115" spans="2:65" s="1" customFormat="1" ht="16.5" customHeight="1" x14ac:dyDescent="0.2">
      <c r="B115" s="27"/>
      <c r="C115" s="136" t="s">
        <v>8</v>
      </c>
      <c r="D115" s="136" t="s">
        <v>159</v>
      </c>
      <c r="E115" s="137" t="s">
        <v>476</v>
      </c>
      <c r="F115" s="138" t="s">
        <v>477</v>
      </c>
      <c r="G115" s="139" t="s">
        <v>254</v>
      </c>
      <c r="H115" s="140">
        <v>0.76800000000000002</v>
      </c>
      <c r="I115" s="141"/>
      <c r="J115" s="142">
        <f>ROUND(I115*H115,2)</f>
        <v>0</v>
      </c>
      <c r="K115" s="138" t="s">
        <v>122</v>
      </c>
      <c r="L115" s="143"/>
      <c r="M115" s="144" t="s">
        <v>19</v>
      </c>
      <c r="N115" s="145" t="s">
        <v>40</v>
      </c>
      <c r="P115" s="111">
        <f>O115*H115</f>
        <v>0</v>
      </c>
      <c r="Q115" s="111">
        <v>2.234</v>
      </c>
      <c r="R115" s="111">
        <f>Q115*H115</f>
        <v>1.7157120000000001</v>
      </c>
      <c r="S115" s="111">
        <v>0</v>
      </c>
      <c r="T115" s="112">
        <f>S115*H115</f>
        <v>0</v>
      </c>
      <c r="AR115" s="113" t="s">
        <v>162</v>
      </c>
      <c r="AT115" s="113" t="s">
        <v>159</v>
      </c>
      <c r="AU115" s="113" t="s">
        <v>77</v>
      </c>
      <c r="AY115" s="12" t="s">
        <v>124</v>
      </c>
      <c r="BE115" s="114">
        <f>IF(N115="základní",J115,0)</f>
        <v>0</v>
      </c>
      <c r="BF115" s="114">
        <f>IF(N115="snížená",J115,0)</f>
        <v>0</v>
      </c>
      <c r="BG115" s="114">
        <f>IF(N115="zákl. přenesená",J115,0)</f>
        <v>0</v>
      </c>
      <c r="BH115" s="114">
        <f>IF(N115="sníž. přenesená",J115,0)</f>
        <v>0</v>
      </c>
      <c r="BI115" s="114">
        <f>IF(N115="nulová",J115,0)</f>
        <v>0</v>
      </c>
      <c r="BJ115" s="12" t="s">
        <v>77</v>
      </c>
      <c r="BK115" s="114">
        <f>ROUND(I115*H115,2)</f>
        <v>0</v>
      </c>
      <c r="BL115" s="12" t="s">
        <v>123</v>
      </c>
      <c r="BM115" s="113" t="s">
        <v>213</v>
      </c>
    </row>
    <row r="116" spans="2:65" s="1" customFormat="1" ht="19.5" x14ac:dyDescent="0.2">
      <c r="B116" s="27"/>
      <c r="D116" s="115" t="s">
        <v>125</v>
      </c>
      <c r="F116" s="116" t="s">
        <v>914</v>
      </c>
      <c r="I116" s="117"/>
      <c r="L116" s="27"/>
      <c r="M116" s="118"/>
      <c r="T116" s="48"/>
      <c r="AT116" s="12" t="s">
        <v>125</v>
      </c>
      <c r="AU116" s="12" t="s">
        <v>77</v>
      </c>
    </row>
    <row r="117" spans="2:65" s="1" customFormat="1" ht="55.5" customHeight="1" x14ac:dyDescent="0.2">
      <c r="B117" s="27"/>
      <c r="C117" s="102" t="s">
        <v>180</v>
      </c>
      <c r="D117" s="102" t="s">
        <v>118</v>
      </c>
      <c r="E117" s="103" t="s">
        <v>243</v>
      </c>
      <c r="F117" s="104" t="s">
        <v>900</v>
      </c>
      <c r="G117" s="105" t="s">
        <v>199</v>
      </c>
      <c r="H117" s="106">
        <v>1.92</v>
      </c>
      <c r="I117" s="107"/>
      <c r="J117" s="108">
        <f>ROUND(I117*H117,2)</f>
        <v>0</v>
      </c>
      <c r="K117" s="104" t="s">
        <v>122</v>
      </c>
      <c r="L117" s="27"/>
      <c r="M117" s="109" t="s">
        <v>19</v>
      </c>
      <c r="N117" s="110" t="s">
        <v>40</v>
      </c>
      <c r="P117" s="111">
        <f>O117*H117</f>
        <v>0</v>
      </c>
      <c r="Q117" s="111">
        <v>0</v>
      </c>
      <c r="R117" s="111">
        <f>Q117*H117</f>
        <v>0</v>
      </c>
      <c r="S117" s="111">
        <v>0</v>
      </c>
      <c r="T117" s="112">
        <f>S117*H117</f>
        <v>0</v>
      </c>
      <c r="AR117" s="113" t="s">
        <v>123</v>
      </c>
      <c r="AT117" s="113" t="s">
        <v>118</v>
      </c>
      <c r="AU117" s="113" t="s">
        <v>77</v>
      </c>
      <c r="AY117" s="12" t="s">
        <v>124</v>
      </c>
      <c r="BE117" s="114">
        <f>IF(N117="základní",J117,0)</f>
        <v>0</v>
      </c>
      <c r="BF117" s="114">
        <f>IF(N117="snížená",J117,0)</f>
        <v>0</v>
      </c>
      <c r="BG117" s="114">
        <f>IF(N117="zákl. přenesená",J117,0)</f>
        <v>0</v>
      </c>
      <c r="BH117" s="114">
        <f>IF(N117="sníž. přenesená",J117,0)</f>
        <v>0</v>
      </c>
      <c r="BI117" s="114">
        <f>IF(N117="nulová",J117,0)</f>
        <v>0</v>
      </c>
      <c r="BJ117" s="12" t="s">
        <v>77</v>
      </c>
      <c r="BK117" s="114">
        <f>ROUND(I117*H117,2)</f>
        <v>0</v>
      </c>
      <c r="BL117" s="12" t="s">
        <v>123</v>
      </c>
      <c r="BM117" s="113" t="s">
        <v>217</v>
      </c>
    </row>
    <row r="118" spans="2:65" s="1" customFormat="1" ht="19.5" x14ac:dyDescent="0.2">
      <c r="B118" s="27"/>
      <c r="D118" s="115" t="s">
        <v>125</v>
      </c>
      <c r="F118" s="116" t="s">
        <v>915</v>
      </c>
      <c r="I118" s="117"/>
      <c r="L118" s="27"/>
      <c r="M118" s="118"/>
      <c r="T118" s="48"/>
      <c r="AT118" s="12" t="s">
        <v>125</v>
      </c>
      <c r="AU118" s="12" t="s">
        <v>77</v>
      </c>
    </row>
    <row r="119" spans="2:65" s="1" customFormat="1" ht="37.9" customHeight="1" x14ac:dyDescent="0.2">
      <c r="B119" s="27"/>
      <c r="C119" s="102" t="s">
        <v>219</v>
      </c>
      <c r="D119" s="102" t="s">
        <v>118</v>
      </c>
      <c r="E119" s="103" t="s">
        <v>916</v>
      </c>
      <c r="F119" s="104" t="s">
        <v>917</v>
      </c>
      <c r="G119" s="105" t="s">
        <v>254</v>
      </c>
      <c r="H119" s="106">
        <v>2.7</v>
      </c>
      <c r="I119" s="107"/>
      <c r="J119" s="108">
        <f>ROUND(I119*H119,2)</f>
        <v>0</v>
      </c>
      <c r="K119" s="104" t="s">
        <v>122</v>
      </c>
      <c r="L119" s="27"/>
      <c r="M119" s="109" t="s">
        <v>19</v>
      </c>
      <c r="N119" s="110" t="s">
        <v>40</v>
      </c>
      <c r="P119" s="111">
        <f>O119*H119</f>
        <v>0</v>
      </c>
      <c r="Q119" s="111">
        <v>0</v>
      </c>
      <c r="R119" s="111">
        <f>Q119*H119</f>
        <v>0</v>
      </c>
      <c r="S119" s="111">
        <v>0</v>
      </c>
      <c r="T119" s="112">
        <f>S119*H119</f>
        <v>0</v>
      </c>
      <c r="AR119" s="113" t="s">
        <v>123</v>
      </c>
      <c r="AT119" s="113" t="s">
        <v>118</v>
      </c>
      <c r="AU119" s="113" t="s">
        <v>77</v>
      </c>
      <c r="AY119" s="12" t="s">
        <v>124</v>
      </c>
      <c r="BE119" s="114">
        <f>IF(N119="základní",J119,0)</f>
        <v>0</v>
      </c>
      <c r="BF119" s="114">
        <f>IF(N119="snížená",J119,0)</f>
        <v>0</v>
      </c>
      <c r="BG119" s="114">
        <f>IF(N119="zákl. přenesená",J119,0)</f>
        <v>0</v>
      </c>
      <c r="BH119" s="114">
        <f>IF(N119="sníž. přenesená",J119,0)</f>
        <v>0</v>
      </c>
      <c r="BI119" s="114">
        <f>IF(N119="nulová",J119,0)</f>
        <v>0</v>
      </c>
      <c r="BJ119" s="12" t="s">
        <v>77</v>
      </c>
      <c r="BK119" s="114">
        <f>ROUND(I119*H119,2)</f>
        <v>0</v>
      </c>
      <c r="BL119" s="12" t="s">
        <v>123</v>
      </c>
      <c r="BM119" s="113" t="s">
        <v>223</v>
      </c>
    </row>
    <row r="120" spans="2:65" s="1" customFormat="1" ht="19.5" x14ac:dyDescent="0.2">
      <c r="B120" s="27"/>
      <c r="D120" s="115" t="s">
        <v>125</v>
      </c>
      <c r="F120" s="116" t="s">
        <v>918</v>
      </c>
      <c r="I120" s="117"/>
      <c r="L120" s="27"/>
      <c r="M120" s="118"/>
      <c r="T120" s="48"/>
      <c r="AT120" s="12" t="s">
        <v>125</v>
      </c>
      <c r="AU120" s="12" t="s">
        <v>77</v>
      </c>
    </row>
    <row r="121" spans="2:65" s="1" customFormat="1" ht="16.5" customHeight="1" x14ac:dyDescent="0.2">
      <c r="B121" s="27"/>
      <c r="C121" s="136" t="s">
        <v>185</v>
      </c>
      <c r="D121" s="136" t="s">
        <v>159</v>
      </c>
      <c r="E121" s="137" t="s">
        <v>850</v>
      </c>
      <c r="F121" s="138" t="s">
        <v>851</v>
      </c>
      <c r="G121" s="139" t="s">
        <v>199</v>
      </c>
      <c r="H121" s="140">
        <v>4.9950000000000001</v>
      </c>
      <c r="I121" s="141"/>
      <c r="J121" s="142">
        <f>ROUND(I121*H121,2)</f>
        <v>0</v>
      </c>
      <c r="K121" s="138" t="s">
        <v>122</v>
      </c>
      <c r="L121" s="143"/>
      <c r="M121" s="144" t="s">
        <v>19</v>
      </c>
      <c r="N121" s="145" t="s">
        <v>40</v>
      </c>
      <c r="P121" s="111">
        <f>O121*H121</f>
        <v>0</v>
      </c>
      <c r="Q121" s="111">
        <v>1</v>
      </c>
      <c r="R121" s="111">
        <f>Q121*H121</f>
        <v>4.9950000000000001</v>
      </c>
      <c r="S121" s="111">
        <v>0</v>
      </c>
      <c r="T121" s="112">
        <f>S121*H121</f>
        <v>0</v>
      </c>
      <c r="AR121" s="113" t="s">
        <v>162</v>
      </c>
      <c r="AT121" s="113" t="s">
        <v>159</v>
      </c>
      <c r="AU121" s="113" t="s">
        <v>77</v>
      </c>
      <c r="AY121" s="12" t="s">
        <v>124</v>
      </c>
      <c r="BE121" s="114">
        <f>IF(N121="základní",J121,0)</f>
        <v>0</v>
      </c>
      <c r="BF121" s="114">
        <f>IF(N121="snížená",J121,0)</f>
        <v>0</v>
      </c>
      <c r="BG121" s="114">
        <f>IF(N121="zákl. přenesená",J121,0)</f>
        <v>0</v>
      </c>
      <c r="BH121" s="114">
        <f>IF(N121="sníž. přenesená",J121,0)</f>
        <v>0</v>
      </c>
      <c r="BI121" s="114">
        <f>IF(N121="nulová",J121,0)</f>
        <v>0</v>
      </c>
      <c r="BJ121" s="12" t="s">
        <v>77</v>
      </c>
      <c r="BK121" s="114">
        <f>ROUND(I121*H121,2)</f>
        <v>0</v>
      </c>
      <c r="BL121" s="12" t="s">
        <v>123</v>
      </c>
      <c r="BM121" s="113" t="s">
        <v>228</v>
      </c>
    </row>
    <row r="122" spans="2:65" s="1" customFormat="1" ht="19.5" x14ac:dyDescent="0.2">
      <c r="B122" s="27"/>
      <c r="D122" s="115" t="s">
        <v>125</v>
      </c>
      <c r="F122" s="116" t="s">
        <v>919</v>
      </c>
      <c r="I122" s="117"/>
      <c r="L122" s="27"/>
      <c r="M122" s="118"/>
      <c r="T122" s="48"/>
      <c r="AT122" s="12" t="s">
        <v>125</v>
      </c>
      <c r="AU122" s="12" t="s">
        <v>77</v>
      </c>
    </row>
    <row r="123" spans="2:65" s="1" customFormat="1" ht="16.5" customHeight="1" x14ac:dyDescent="0.2">
      <c r="B123" s="27"/>
      <c r="C123" s="136" t="s">
        <v>230</v>
      </c>
      <c r="D123" s="136" t="s">
        <v>159</v>
      </c>
      <c r="E123" s="137" t="s">
        <v>920</v>
      </c>
      <c r="F123" s="138" t="s">
        <v>921</v>
      </c>
      <c r="G123" s="139" t="s">
        <v>199</v>
      </c>
      <c r="H123" s="140">
        <v>8.3249999999999993</v>
      </c>
      <c r="I123" s="141"/>
      <c r="J123" s="142">
        <f>ROUND(I123*H123,2)</f>
        <v>0</v>
      </c>
      <c r="K123" s="138" t="s">
        <v>122</v>
      </c>
      <c r="L123" s="143"/>
      <c r="M123" s="144" t="s">
        <v>19</v>
      </c>
      <c r="N123" s="145" t="s">
        <v>40</v>
      </c>
      <c r="P123" s="111">
        <f>O123*H123</f>
        <v>0</v>
      </c>
      <c r="Q123" s="111">
        <v>1</v>
      </c>
      <c r="R123" s="111">
        <f>Q123*H123</f>
        <v>8.3249999999999993</v>
      </c>
      <c r="S123" s="111">
        <v>0</v>
      </c>
      <c r="T123" s="112">
        <f>S123*H123</f>
        <v>0</v>
      </c>
      <c r="AR123" s="113" t="s">
        <v>162</v>
      </c>
      <c r="AT123" s="113" t="s">
        <v>159</v>
      </c>
      <c r="AU123" s="113" t="s">
        <v>77</v>
      </c>
      <c r="AY123" s="12" t="s">
        <v>124</v>
      </c>
      <c r="BE123" s="114">
        <f>IF(N123="základní",J123,0)</f>
        <v>0</v>
      </c>
      <c r="BF123" s="114">
        <f>IF(N123="snížená",J123,0)</f>
        <v>0</v>
      </c>
      <c r="BG123" s="114">
        <f>IF(N123="zákl. přenesená",J123,0)</f>
        <v>0</v>
      </c>
      <c r="BH123" s="114">
        <f>IF(N123="sníž. přenesená",J123,0)</f>
        <v>0</v>
      </c>
      <c r="BI123" s="114">
        <f>IF(N123="nulová",J123,0)</f>
        <v>0</v>
      </c>
      <c r="BJ123" s="12" t="s">
        <v>77</v>
      </c>
      <c r="BK123" s="114">
        <f>ROUND(I123*H123,2)</f>
        <v>0</v>
      </c>
      <c r="BL123" s="12" t="s">
        <v>123</v>
      </c>
      <c r="BM123" s="113" t="s">
        <v>233</v>
      </c>
    </row>
    <row r="124" spans="2:65" s="1" customFormat="1" ht="19.5" x14ac:dyDescent="0.2">
      <c r="B124" s="27"/>
      <c r="D124" s="115" t="s">
        <v>125</v>
      </c>
      <c r="F124" s="116" t="s">
        <v>922</v>
      </c>
      <c r="I124" s="117"/>
      <c r="L124" s="27"/>
      <c r="M124" s="118"/>
      <c r="T124" s="48"/>
      <c r="AT124" s="12" t="s">
        <v>125</v>
      </c>
      <c r="AU124" s="12" t="s">
        <v>77</v>
      </c>
    </row>
    <row r="125" spans="2:65" s="1" customFormat="1" ht="55.5" customHeight="1" x14ac:dyDescent="0.2">
      <c r="B125" s="27"/>
      <c r="C125" s="102" t="s">
        <v>190</v>
      </c>
      <c r="D125" s="102" t="s">
        <v>118</v>
      </c>
      <c r="E125" s="103" t="s">
        <v>243</v>
      </c>
      <c r="F125" s="104" t="s">
        <v>900</v>
      </c>
      <c r="G125" s="105" t="s">
        <v>199</v>
      </c>
      <c r="H125" s="106">
        <v>13.32</v>
      </c>
      <c r="I125" s="107"/>
      <c r="J125" s="108">
        <f>ROUND(I125*H125,2)</f>
        <v>0</v>
      </c>
      <c r="K125" s="104" t="s">
        <v>122</v>
      </c>
      <c r="L125" s="27"/>
      <c r="M125" s="109" t="s">
        <v>19</v>
      </c>
      <c r="N125" s="110" t="s">
        <v>40</v>
      </c>
      <c r="P125" s="111">
        <f>O125*H125</f>
        <v>0</v>
      </c>
      <c r="Q125" s="111">
        <v>0</v>
      </c>
      <c r="R125" s="111">
        <f>Q125*H125</f>
        <v>0</v>
      </c>
      <c r="S125" s="111">
        <v>0</v>
      </c>
      <c r="T125" s="112">
        <f>S125*H125</f>
        <v>0</v>
      </c>
      <c r="AR125" s="113" t="s">
        <v>123</v>
      </c>
      <c r="AT125" s="113" t="s">
        <v>118</v>
      </c>
      <c r="AU125" s="113" t="s">
        <v>77</v>
      </c>
      <c r="AY125" s="12" t="s">
        <v>124</v>
      </c>
      <c r="BE125" s="114">
        <f>IF(N125="základní",J125,0)</f>
        <v>0</v>
      </c>
      <c r="BF125" s="114">
        <f>IF(N125="snížená",J125,0)</f>
        <v>0</v>
      </c>
      <c r="BG125" s="114">
        <f>IF(N125="zákl. přenesená",J125,0)</f>
        <v>0</v>
      </c>
      <c r="BH125" s="114">
        <f>IF(N125="sníž. přenesená",J125,0)</f>
        <v>0</v>
      </c>
      <c r="BI125" s="114">
        <f>IF(N125="nulová",J125,0)</f>
        <v>0</v>
      </c>
      <c r="BJ125" s="12" t="s">
        <v>77</v>
      </c>
      <c r="BK125" s="114">
        <f>ROUND(I125*H125,2)</f>
        <v>0</v>
      </c>
      <c r="BL125" s="12" t="s">
        <v>123</v>
      </c>
      <c r="BM125" s="113" t="s">
        <v>237</v>
      </c>
    </row>
    <row r="126" spans="2:65" s="1" customFormat="1" ht="19.5" x14ac:dyDescent="0.2">
      <c r="B126" s="27"/>
      <c r="D126" s="115" t="s">
        <v>125</v>
      </c>
      <c r="F126" s="116" t="s">
        <v>923</v>
      </c>
      <c r="I126" s="117"/>
      <c r="L126" s="27"/>
      <c r="M126" s="118"/>
      <c r="T126" s="48"/>
      <c r="AT126" s="12" t="s">
        <v>125</v>
      </c>
      <c r="AU126" s="12" t="s">
        <v>77</v>
      </c>
    </row>
    <row r="127" spans="2:65" s="1" customFormat="1" ht="37.9" customHeight="1" x14ac:dyDescent="0.2">
      <c r="B127" s="27"/>
      <c r="C127" s="102" t="s">
        <v>7</v>
      </c>
      <c r="D127" s="102" t="s">
        <v>118</v>
      </c>
      <c r="E127" s="103" t="s">
        <v>924</v>
      </c>
      <c r="F127" s="104" t="s">
        <v>925</v>
      </c>
      <c r="G127" s="105" t="s">
        <v>189</v>
      </c>
      <c r="H127" s="106">
        <v>90</v>
      </c>
      <c r="I127" s="107"/>
      <c r="J127" s="108">
        <f>ROUND(I127*H127,2)</f>
        <v>0</v>
      </c>
      <c r="K127" s="104" t="s">
        <v>122</v>
      </c>
      <c r="L127" s="27"/>
      <c r="M127" s="109" t="s">
        <v>19</v>
      </c>
      <c r="N127" s="110" t="s">
        <v>40</v>
      </c>
      <c r="P127" s="111">
        <f>O127*H127</f>
        <v>0</v>
      </c>
      <c r="Q127" s="111">
        <v>0</v>
      </c>
      <c r="R127" s="111">
        <f>Q127*H127</f>
        <v>0</v>
      </c>
      <c r="S127" s="111">
        <v>0</v>
      </c>
      <c r="T127" s="112">
        <f>S127*H127</f>
        <v>0</v>
      </c>
      <c r="AR127" s="113" t="s">
        <v>123</v>
      </c>
      <c r="AT127" s="113" t="s">
        <v>118</v>
      </c>
      <c r="AU127" s="113" t="s">
        <v>77</v>
      </c>
      <c r="AY127" s="12" t="s">
        <v>124</v>
      </c>
      <c r="BE127" s="114">
        <f>IF(N127="základní",J127,0)</f>
        <v>0</v>
      </c>
      <c r="BF127" s="114">
        <f>IF(N127="snížená",J127,0)</f>
        <v>0</v>
      </c>
      <c r="BG127" s="114">
        <f>IF(N127="zákl. přenesená",J127,0)</f>
        <v>0</v>
      </c>
      <c r="BH127" s="114">
        <f>IF(N127="sníž. přenesená",J127,0)</f>
        <v>0</v>
      </c>
      <c r="BI127" s="114">
        <f>IF(N127="nulová",J127,0)</f>
        <v>0</v>
      </c>
      <c r="BJ127" s="12" t="s">
        <v>77</v>
      </c>
      <c r="BK127" s="114">
        <f>ROUND(I127*H127,2)</f>
        <v>0</v>
      </c>
      <c r="BL127" s="12" t="s">
        <v>123</v>
      </c>
      <c r="BM127" s="113" t="s">
        <v>241</v>
      </c>
    </row>
    <row r="128" spans="2:65" s="1" customFormat="1" ht="19.5" x14ac:dyDescent="0.2">
      <c r="B128" s="27"/>
      <c r="D128" s="115" t="s">
        <v>125</v>
      </c>
      <c r="F128" s="116" t="s">
        <v>926</v>
      </c>
      <c r="I128" s="117"/>
      <c r="L128" s="27"/>
      <c r="M128" s="118"/>
      <c r="T128" s="48"/>
      <c r="AT128" s="12" t="s">
        <v>125</v>
      </c>
      <c r="AU128" s="12" t="s">
        <v>77</v>
      </c>
    </row>
    <row r="129" spans="2:65" s="1" customFormat="1" ht="16.5" customHeight="1" x14ac:dyDescent="0.2">
      <c r="B129" s="27"/>
      <c r="C129" s="136" t="s">
        <v>195</v>
      </c>
      <c r="D129" s="136" t="s">
        <v>159</v>
      </c>
      <c r="E129" s="137" t="s">
        <v>927</v>
      </c>
      <c r="F129" s="138" t="s">
        <v>928</v>
      </c>
      <c r="G129" s="139" t="s">
        <v>929</v>
      </c>
      <c r="H129" s="140">
        <v>5</v>
      </c>
      <c r="I129" s="141"/>
      <c r="J129" s="142">
        <f>ROUND(I129*H129,2)</f>
        <v>0</v>
      </c>
      <c r="K129" s="138" t="s">
        <v>122</v>
      </c>
      <c r="L129" s="143"/>
      <c r="M129" s="144" t="s">
        <v>19</v>
      </c>
      <c r="N129" s="145" t="s">
        <v>40</v>
      </c>
      <c r="P129" s="111">
        <f>O129*H129</f>
        <v>0</v>
      </c>
      <c r="Q129" s="111">
        <v>0</v>
      </c>
      <c r="R129" s="111">
        <f>Q129*H129</f>
        <v>0</v>
      </c>
      <c r="S129" s="111">
        <v>0</v>
      </c>
      <c r="T129" s="112">
        <f>S129*H129</f>
        <v>0</v>
      </c>
      <c r="AR129" s="113" t="s">
        <v>162</v>
      </c>
      <c r="AT129" s="113" t="s">
        <v>159</v>
      </c>
      <c r="AU129" s="113" t="s">
        <v>77</v>
      </c>
      <c r="AY129" s="12" t="s">
        <v>124</v>
      </c>
      <c r="BE129" s="114">
        <f>IF(N129="základní",J129,0)</f>
        <v>0</v>
      </c>
      <c r="BF129" s="114">
        <f>IF(N129="snížená",J129,0)</f>
        <v>0</v>
      </c>
      <c r="BG129" s="114">
        <f>IF(N129="zákl. přenesená",J129,0)</f>
        <v>0</v>
      </c>
      <c r="BH129" s="114">
        <f>IF(N129="sníž. přenesená",J129,0)</f>
        <v>0</v>
      </c>
      <c r="BI129" s="114">
        <f>IF(N129="nulová",J129,0)</f>
        <v>0</v>
      </c>
      <c r="BJ129" s="12" t="s">
        <v>77</v>
      </c>
      <c r="BK129" s="114">
        <f>ROUND(I129*H129,2)</f>
        <v>0</v>
      </c>
      <c r="BL129" s="12" t="s">
        <v>123</v>
      </c>
      <c r="BM129" s="113" t="s">
        <v>245</v>
      </c>
    </row>
    <row r="130" spans="2:65" s="1" customFormat="1" ht="19.5" x14ac:dyDescent="0.2">
      <c r="B130" s="27"/>
      <c r="D130" s="115" t="s">
        <v>125</v>
      </c>
      <c r="F130" s="116" t="s">
        <v>930</v>
      </c>
      <c r="I130" s="117"/>
      <c r="L130" s="27"/>
      <c r="M130" s="118"/>
      <c r="T130" s="48"/>
      <c r="AT130" s="12" t="s">
        <v>125</v>
      </c>
      <c r="AU130" s="12" t="s">
        <v>77</v>
      </c>
    </row>
    <row r="131" spans="2:65" s="1" customFormat="1" ht="33" customHeight="1" x14ac:dyDescent="0.2">
      <c r="B131" s="27"/>
      <c r="C131" s="102" t="s">
        <v>247</v>
      </c>
      <c r="D131" s="102" t="s">
        <v>118</v>
      </c>
      <c r="E131" s="103" t="s">
        <v>235</v>
      </c>
      <c r="F131" s="104" t="s">
        <v>931</v>
      </c>
      <c r="G131" s="105" t="s">
        <v>227</v>
      </c>
      <c r="H131" s="106">
        <v>94</v>
      </c>
      <c r="I131" s="107"/>
      <c r="J131" s="108">
        <f>ROUND(I131*H131,2)</f>
        <v>0</v>
      </c>
      <c r="K131" s="104" t="s">
        <v>122</v>
      </c>
      <c r="L131" s="27"/>
      <c r="M131" s="109" t="s">
        <v>19</v>
      </c>
      <c r="N131" s="110" t="s">
        <v>40</v>
      </c>
      <c r="P131" s="111">
        <f>O131*H131</f>
        <v>0</v>
      </c>
      <c r="Q131" s="111">
        <v>0</v>
      </c>
      <c r="R131" s="111">
        <f>Q131*H131</f>
        <v>0</v>
      </c>
      <c r="S131" s="111">
        <v>0</v>
      </c>
      <c r="T131" s="112">
        <f>S131*H131</f>
        <v>0</v>
      </c>
      <c r="AR131" s="113" t="s">
        <v>123</v>
      </c>
      <c r="AT131" s="113" t="s">
        <v>118</v>
      </c>
      <c r="AU131" s="113" t="s">
        <v>77</v>
      </c>
      <c r="AY131" s="12" t="s">
        <v>124</v>
      </c>
      <c r="BE131" s="114">
        <f>IF(N131="základní",J131,0)</f>
        <v>0</v>
      </c>
      <c r="BF131" s="114">
        <f>IF(N131="snížená",J131,0)</f>
        <v>0</v>
      </c>
      <c r="BG131" s="114">
        <f>IF(N131="zákl. přenesená",J131,0)</f>
        <v>0</v>
      </c>
      <c r="BH131" s="114">
        <f>IF(N131="sníž. přenesená",J131,0)</f>
        <v>0</v>
      </c>
      <c r="BI131" s="114">
        <f>IF(N131="nulová",J131,0)</f>
        <v>0</v>
      </c>
      <c r="BJ131" s="12" t="s">
        <v>77</v>
      </c>
      <c r="BK131" s="114">
        <f>ROUND(I131*H131,2)</f>
        <v>0</v>
      </c>
      <c r="BL131" s="12" t="s">
        <v>123</v>
      </c>
      <c r="BM131" s="113" t="s">
        <v>250</v>
      </c>
    </row>
    <row r="132" spans="2:65" s="1" customFormat="1" ht="19.5" x14ac:dyDescent="0.2">
      <c r="B132" s="27"/>
      <c r="D132" s="115" t="s">
        <v>125</v>
      </c>
      <c r="F132" s="116" t="s">
        <v>932</v>
      </c>
      <c r="I132" s="117"/>
      <c r="L132" s="27"/>
      <c r="M132" s="118"/>
      <c r="T132" s="48"/>
      <c r="AT132" s="12" t="s">
        <v>125</v>
      </c>
      <c r="AU132" s="12" t="s">
        <v>77</v>
      </c>
    </row>
    <row r="133" spans="2:65" s="1" customFormat="1" ht="16.5" customHeight="1" x14ac:dyDescent="0.2">
      <c r="B133" s="27"/>
      <c r="C133" s="102" t="s">
        <v>200</v>
      </c>
      <c r="D133" s="102" t="s">
        <v>118</v>
      </c>
      <c r="E133" s="103" t="s">
        <v>933</v>
      </c>
      <c r="F133" s="104" t="s">
        <v>934</v>
      </c>
      <c r="G133" s="105" t="s">
        <v>227</v>
      </c>
      <c r="H133" s="106">
        <v>160</v>
      </c>
      <c r="I133" s="107"/>
      <c r="J133" s="108">
        <f>ROUND(I133*H133,2)</f>
        <v>0</v>
      </c>
      <c r="K133" s="104" t="s">
        <v>19</v>
      </c>
      <c r="L133" s="27"/>
      <c r="M133" s="109" t="s">
        <v>19</v>
      </c>
      <c r="N133" s="110" t="s">
        <v>40</v>
      </c>
      <c r="P133" s="111">
        <f>O133*H133</f>
        <v>0</v>
      </c>
      <c r="Q133" s="111">
        <v>0</v>
      </c>
      <c r="R133" s="111">
        <f>Q133*H133</f>
        <v>0</v>
      </c>
      <c r="S133" s="111">
        <v>0</v>
      </c>
      <c r="T133" s="112">
        <f>S133*H133</f>
        <v>0</v>
      </c>
      <c r="AR133" s="113" t="s">
        <v>123</v>
      </c>
      <c r="AT133" s="113" t="s">
        <v>118</v>
      </c>
      <c r="AU133" s="113" t="s">
        <v>77</v>
      </c>
      <c r="AY133" s="12" t="s">
        <v>124</v>
      </c>
      <c r="BE133" s="114">
        <f>IF(N133="základní",J133,0)</f>
        <v>0</v>
      </c>
      <c r="BF133" s="114">
        <f>IF(N133="snížená",J133,0)</f>
        <v>0</v>
      </c>
      <c r="BG133" s="114">
        <f>IF(N133="zákl. přenesená",J133,0)</f>
        <v>0</v>
      </c>
      <c r="BH133" s="114">
        <f>IF(N133="sníž. přenesená",J133,0)</f>
        <v>0</v>
      </c>
      <c r="BI133" s="114">
        <f>IF(N133="nulová",J133,0)</f>
        <v>0</v>
      </c>
      <c r="BJ133" s="12" t="s">
        <v>77</v>
      </c>
      <c r="BK133" s="114">
        <f>ROUND(I133*H133,2)</f>
        <v>0</v>
      </c>
      <c r="BL133" s="12" t="s">
        <v>123</v>
      </c>
      <c r="BM133" s="113" t="s">
        <v>255</v>
      </c>
    </row>
    <row r="134" spans="2:65" s="1" customFormat="1" ht="29.25" x14ac:dyDescent="0.2">
      <c r="B134" s="27"/>
      <c r="D134" s="115" t="s">
        <v>125</v>
      </c>
      <c r="F134" s="116" t="s">
        <v>935</v>
      </c>
      <c r="I134" s="117"/>
      <c r="L134" s="27"/>
      <c r="M134" s="118"/>
      <c r="T134" s="48"/>
      <c r="AT134" s="12" t="s">
        <v>125</v>
      </c>
      <c r="AU134" s="12" t="s">
        <v>77</v>
      </c>
    </row>
    <row r="135" spans="2:65" s="1" customFormat="1" ht="16.5" customHeight="1" x14ac:dyDescent="0.2">
      <c r="B135" s="27"/>
      <c r="C135" s="102" t="s">
        <v>257</v>
      </c>
      <c r="D135" s="102" t="s">
        <v>118</v>
      </c>
      <c r="E135" s="103" t="s">
        <v>936</v>
      </c>
      <c r="F135" s="104" t="s">
        <v>937</v>
      </c>
      <c r="G135" s="105" t="s">
        <v>189</v>
      </c>
      <c r="H135" s="106">
        <v>20</v>
      </c>
      <c r="I135" s="107"/>
      <c r="J135" s="108">
        <f>ROUND(I135*H135,2)</f>
        <v>0</v>
      </c>
      <c r="K135" s="104" t="s">
        <v>19</v>
      </c>
      <c r="L135" s="27"/>
      <c r="M135" s="109" t="s">
        <v>19</v>
      </c>
      <c r="N135" s="110" t="s">
        <v>40</v>
      </c>
      <c r="P135" s="111">
        <f>O135*H135</f>
        <v>0</v>
      </c>
      <c r="Q135" s="111">
        <v>0</v>
      </c>
      <c r="R135" s="111">
        <f>Q135*H135</f>
        <v>0</v>
      </c>
      <c r="S135" s="111">
        <v>0</v>
      </c>
      <c r="T135" s="112">
        <f>S135*H135</f>
        <v>0</v>
      </c>
      <c r="AR135" s="113" t="s">
        <v>123</v>
      </c>
      <c r="AT135" s="113" t="s">
        <v>118</v>
      </c>
      <c r="AU135" s="113" t="s">
        <v>77</v>
      </c>
      <c r="AY135" s="12" t="s">
        <v>124</v>
      </c>
      <c r="BE135" s="114">
        <f>IF(N135="základní",J135,0)</f>
        <v>0</v>
      </c>
      <c r="BF135" s="114">
        <f>IF(N135="snížená",J135,0)</f>
        <v>0</v>
      </c>
      <c r="BG135" s="114">
        <f>IF(N135="zákl. přenesená",J135,0)</f>
        <v>0</v>
      </c>
      <c r="BH135" s="114">
        <f>IF(N135="sníž. přenesená",J135,0)</f>
        <v>0</v>
      </c>
      <c r="BI135" s="114">
        <f>IF(N135="nulová",J135,0)</f>
        <v>0</v>
      </c>
      <c r="BJ135" s="12" t="s">
        <v>77</v>
      </c>
      <c r="BK135" s="114">
        <f>ROUND(I135*H135,2)</f>
        <v>0</v>
      </c>
      <c r="BL135" s="12" t="s">
        <v>123</v>
      </c>
      <c r="BM135" s="113" t="s">
        <v>260</v>
      </c>
    </row>
    <row r="136" spans="2:65" s="1" customFormat="1" ht="19.5" x14ac:dyDescent="0.2">
      <c r="B136" s="27"/>
      <c r="D136" s="115" t="s">
        <v>125</v>
      </c>
      <c r="F136" s="116" t="s">
        <v>938</v>
      </c>
      <c r="I136" s="117"/>
      <c r="L136" s="27"/>
      <c r="M136" s="118"/>
      <c r="T136" s="48"/>
      <c r="AT136" s="12" t="s">
        <v>125</v>
      </c>
      <c r="AU136" s="12" t="s">
        <v>77</v>
      </c>
    </row>
    <row r="137" spans="2:65" s="1" customFormat="1" ht="16.5" customHeight="1" x14ac:dyDescent="0.2">
      <c r="B137" s="27"/>
      <c r="C137" s="102" t="s">
        <v>205</v>
      </c>
      <c r="D137" s="102" t="s">
        <v>118</v>
      </c>
      <c r="E137" s="103" t="s">
        <v>939</v>
      </c>
      <c r="F137" s="104" t="s">
        <v>940</v>
      </c>
      <c r="G137" s="105" t="s">
        <v>189</v>
      </c>
      <c r="H137" s="106">
        <v>5</v>
      </c>
      <c r="I137" s="107"/>
      <c r="J137" s="108">
        <f>ROUND(I137*H137,2)</f>
        <v>0</v>
      </c>
      <c r="K137" s="104" t="s">
        <v>19</v>
      </c>
      <c r="L137" s="27"/>
      <c r="M137" s="109" t="s">
        <v>19</v>
      </c>
      <c r="N137" s="110" t="s">
        <v>40</v>
      </c>
      <c r="P137" s="111">
        <f>O137*H137</f>
        <v>0</v>
      </c>
      <c r="Q137" s="111">
        <v>0</v>
      </c>
      <c r="R137" s="111">
        <f>Q137*H137</f>
        <v>0</v>
      </c>
      <c r="S137" s="111">
        <v>0</v>
      </c>
      <c r="T137" s="112">
        <f>S137*H137</f>
        <v>0</v>
      </c>
      <c r="AR137" s="113" t="s">
        <v>123</v>
      </c>
      <c r="AT137" s="113" t="s">
        <v>118</v>
      </c>
      <c r="AU137" s="113" t="s">
        <v>77</v>
      </c>
      <c r="AY137" s="12" t="s">
        <v>124</v>
      </c>
      <c r="BE137" s="114">
        <f>IF(N137="základní",J137,0)</f>
        <v>0</v>
      </c>
      <c r="BF137" s="114">
        <f>IF(N137="snížená",J137,0)</f>
        <v>0</v>
      </c>
      <c r="BG137" s="114">
        <f>IF(N137="zákl. přenesená",J137,0)</f>
        <v>0</v>
      </c>
      <c r="BH137" s="114">
        <f>IF(N137="sníž. přenesená",J137,0)</f>
        <v>0</v>
      </c>
      <c r="BI137" s="114">
        <f>IF(N137="nulová",J137,0)</f>
        <v>0</v>
      </c>
      <c r="BJ137" s="12" t="s">
        <v>77</v>
      </c>
      <c r="BK137" s="114">
        <f>ROUND(I137*H137,2)</f>
        <v>0</v>
      </c>
      <c r="BL137" s="12" t="s">
        <v>123</v>
      </c>
      <c r="BM137" s="113" t="s">
        <v>262</v>
      </c>
    </row>
    <row r="138" spans="2:65" s="1" customFormat="1" ht="19.5" x14ac:dyDescent="0.2">
      <c r="B138" s="27"/>
      <c r="D138" s="115" t="s">
        <v>125</v>
      </c>
      <c r="F138" s="116" t="s">
        <v>941</v>
      </c>
      <c r="I138" s="117"/>
      <c r="L138" s="27"/>
      <c r="M138" s="118"/>
      <c r="T138" s="48"/>
      <c r="AT138" s="12" t="s">
        <v>125</v>
      </c>
      <c r="AU138" s="12" t="s">
        <v>77</v>
      </c>
    </row>
    <row r="139" spans="2:65" s="1" customFormat="1" ht="16.5" customHeight="1" x14ac:dyDescent="0.2">
      <c r="B139" s="27"/>
      <c r="C139" s="102" t="s">
        <v>264</v>
      </c>
      <c r="D139" s="102" t="s">
        <v>118</v>
      </c>
      <c r="E139" s="103" t="s">
        <v>131</v>
      </c>
      <c r="F139" s="104" t="s">
        <v>942</v>
      </c>
      <c r="G139" s="105" t="s">
        <v>189</v>
      </c>
      <c r="H139" s="106">
        <v>25</v>
      </c>
      <c r="I139" s="107"/>
      <c r="J139" s="108">
        <f>ROUND(I139*H139,2)</f>
        <v>0</v>
      </c>
      <c r="K139" s="104" t="s">
        <v>19</v>
      </c>
      <c r="L139" s="27"/>
      <c r="M139" s="109" t="s">
        <v>19</v>
      </c>
      <c r="N139" s="110" t="s">
        <v>40</v>
      </c>
      <c r="P139" s="111">
        <f>O139*H139</f>
        <v>0</v>
      </c>
      <c r="Q139" s="111">
        <v>0</v>
      </c>
      <c r="R139" s="111">
        <f>Q139*H139</f>
        <v>0</v>
      </c>
      <c r="S139" s="111">
        <v>0</v>
      </c>
      <c r="T139" s="112">
        <f>S139*H139</f>
        <v>0</v>
      </c>
      <c r="AR139" s="113" t="s">
        <v>123</v>
      </c>
      <c r="AT139" s="113" t="s">
        <v>118</v>
      </c>
      <c r="AU139" s="113" t="s">
        <v>77</v>
      </c>
      <c r="AY139" s="12" t="s">
        <v>124</v>
      </c>
      <c r="BE139" s="114">
        <f>IF(N139="základní",J139,0)</f>
        <v>0</v>
      </c>
      <c r="BF139" s="114">
        <f>IF(N139="snížená",J139,0)</f>
        <v>0</v>
      </c>
      <c r="BG139" s="114">
        <f>IF(N139="zákl. přenesená",J139,0)</f>
        <v>0</v>
      </c>
      <c r="BH139" s="114">
        <f>IF(N139="sníž. přenesená",J139,0)</f>
        <v>0</v>
      </c>
      <c r="BI139" s="114">
        <f>IF(N139="nulová",J139,0)</f>
        <v>0</v>
      </c>
      <c r="BJ139" s="12" t="s">
        <v>77</v>
      </c>
      <c r="BK139" s="114">
        <f>ROUND(I139*H139,2)</f>
        <v>0</v>
      </c>
      <c r="BL139" s="12" t="s">
        <v>123</v>
      </c>
      <c r="BM139" s="113" t="s">
        <v>267</v>
      </c>
    </row>
    <row r="140" spans="2:65" s="1" customFormat="1" ht="19.5" x14ac:dyDescent="0.2">
      <c r="B140" s="27"/>
      <c r="D140" s="115" t="s">
        <v>125</v>
      </c>
      <c r="F140" s="116" t="s">
        <v>943</v>
      </c>
      <c r="I140" s="117"/>
      <c r="L140" s="27"/>
      <c r="M140" s="118"/>
      <c r="T140" s="48"/>
      <c r="AT140" s="12" t="s">
        <v>125</v>
      </c>
      <c r="AU140" s="12" t="s">
        <v>77</v>
      </c>
    </row>
    <row r="141" spans="2:65" s="1" customFormat="1" ht="16.5" customHeight="1" x14ac:dyDescent="0.2">
      <c r="B141" s="27"/>
      <c r="C141" s="102" t="s">
        <v>209</v>
      </c>
      <c r="D141" s="102" t="s">
        <v>118</v>
      </c>
      <c r="E141" s="103" t="s">
        <v>567</v>
      </c>
      <c r="F141" s="104" t="s">
        <v>944</v>
      </c>
      <c r="G141" s="105" t="s">
        <v>132</v>
      </c>
      <c r="H141" s="106">
        <v>1</v>
      </c>
      <c r="I141" s="107"/>
      <c r="J141" s="108">
        <f>ROUND(I141*H141,2)</f>
        <v>0</v>
      </c>
      <c r="K141" s="104" t="s">
        <v>19</v>
      </c>
      <c r="L141" s="27"/>
      <c r="M141" s="109" t="s">
        <v>19</v>
      </c>
      <c r="N141" s="110" t="s">
        <v>40</v>
      </c>
      <c r="P141" s="111">
        <f>O141*H141</f>
        <v>0</v>
      </c>
      <c r="Q141" s="111">
        <v>0</v>
      </c>
      <c r="R141" s="111">
        <f>Q141*H141</f>
        <v>0</v>
      </c>
      <c r="S141" s="111">
        <v>0</v>
      </c>
      <c r="T141" s="112">
        <f>S141*H141</f>
        <v>0</v>
      </c>
      <c r="AR141" s="113" t="s">
        <v>123</v>
      </c>
      <c r="AT141" s="113" t="s">
        <v>118</v>
      </c>
      <c r="AU141" s="113" t="s">
        <v>77</v>
      </c>
      <c r="AY141" s="12" t="s">
        <v>124</v>
      </c>
      <c r="BE141" s="114">
        <f>IF(N141="základní",J141,0)</f>
        <v>0</v>
      </c>
      <c r="BF141" s="114">
        <f>IF(N141="snížená",J141,0)</f>
        <v>0</v>
      </c>
      <c r="BG141" s="114">
        <f>IF(N141="zákl. přenesená",J141,0)</f>
        <v>0</v>
      </c>
      <c r="BH141" s="114">
        <f>IF(N141="sníž. přenesená",J141,0)</f>
        <v>0</v>
      </c>
      <c r="BI141" s="114">
        <f>IF(N141="nulová",J141,0)</f>
        <v>0</v>
      </c>
      <c r="BJ141" s="12" t="s">
        <v>77</v>
      </c>
      <c r="BK141" s="114">
        <f>ROUND(I141*H141,2)</f>
        <v>0</v>
      </c>
      <c r="BL141" s="12" t="s">
        <v>123</v>
      </c>
      <c r="BM141" s="113" t="s">
        <v>271</v>
      </c>
    </row>
    <row r="142" spans="2:65" s="1" customFormat="1" ht="44.25" customHeight="1" x14ac:dyDescent="0.2">
      <c r="B142" s="27"/>
      <c r="C142" s="102" t="s">
        <v>273</v>
      </c>
      <c r="D142" s="102" t="s">
        <v>118</v>
      </c>
      <c r="E142" s="103" t="s">
        <v>396</v>
      </c>
      <c r="F142" s="104" t="s">
        <v>945</v>
      </c>
      <c r="G142" s="105" t="s">
        <v>199</v>
      </c>
      <c r="H142" s="106">
        <v>85.962000000000003</v>
      </c>
      <c r="I142" s="107"/>
      <c r="J142" s="108">
        <f>ROUND(I142*H142,2)</f>
        <v>0</v>
      </c>
      <c r="K142" s="104" t="s">
        <v>122</v>
      </c>
      <c r="L142" s="27"/>
      <c r="M142" s="109" t="s">
        <v>19</v>
      </c>
      <c r="N142" s="110" t="s">
        <v>40</v>
      </c>
      <c r="P142" s="111">
        <f>O142*H142</f>
        <v>0</v>
      </c>
      <c r="Q142" s="111">
        <v>0</v>
      </c>
      <c r="R142" s="111">
        <f>Q142*H142</f>
        <v>0</v>
      </c>
      <c r="S142" s="111">
        <v>0</v>
      </c>
      <c r="T142" s="112">
        <f>S142*H142</f>
        <v>0</v>
      </c>
      <c r="AR142" s="113" t="s">
        <v>123</v>
      </c>
      <c r="AT142" s="113" t="s">
        <v>118</v>
      </c>
      <c r="AU142" s="113" t="s">
        <v>77</v>
      </c>
      <c r="AY142" s="12" t="s">
        <v>124</v>
      </c>
      <c r="BE142" s="114">
        <f>IF(N142="základní",J142,0)</f>
        <v>0</v>
      </c>
      <c r="BF142" s="114">
        <f>IF(N142="snížená",J142,0)</f>
        <v>0</v>
      </c>
      <c r="BG142" s="114">
        <f>IF(N142="zákl. přenesená",J142,0)</f>
        <v>0</v>
      </c>
      <c r="BH142" s="114">
        <f>IF(N142="sníž. přenesená",J142,0)</f>
        <v>0</v>
      </c>
      <c r="BI142" s="114">
        <f>IF(N142="nulová",J142,0)</f>
        <v>0</v>
      </c>
      <c r="BJ142" s="12" t="s">
        <v>77</v>
      </c>
      <c r="BK142" s="114">
        <f>ROUND(I142*H142,2)</f>
        <v>0</v>
      </c>
      <c r="BL142" s="12" t="s">
        <v>123</v>
      </c>
      <c r="BM142" s="113" t="s">
        <v>276</v>
      </c>
    </row>
    <row r="143" spans="2:65" s="1" customFormat="1" ht="68.25" x14ac:dyDescent="0.2">
      <c r="B143" s="27"/>
      <c r="D143" s="115" t="s">
        <v>125</v>
      </c>
      <c r="F143" s="116" t="s">
        <v>946</v>
      </c>
      <c r="I143" s="117"/>
      <c r="L143" s="27"/>
      <c r="M143" s="118"/>
      <c r="T143" s="48"/>
      <c r="AT143" s="12" t="s">
        <v>125</v>
      </c>
      <c r="AU143" s="12" t="s">
        <v>77</v>
      </c>
    </row>
    <row r="144" spans="2:65" s="1" customFormat="1" ht="62.65" customHeight="1" x14ac:dyDescent="0.2">
      <c r="B144" s="27"/>
      <c r="C144" s="102" t="s">
        <v>213</v>
      </c>
      <c r="D144" s="102" t="s">
        <v>118</v>
      </c>
      <c r="E144" s="103" t="s">
        <v>400</v>
      </c>
      <c r="F144" s="104" t="s">
        <v>947</v>
      </c>
      <c r="G144" s="105" t="s">
        <v>199</v>
      </c>
      <c r="H144" s="106">
        <v>85.962000000000003</v>
      </c>
      <c r="I144" s="107"/>
      <c r="J144" s="108">
        <f>ROUND(I144*H144,2)</f>
        <v>0</v>
      </c>
      <c r="K144" s="104" t="s">
        <v>122</v>
      </c>
      <c r="L144" s="27"/>
      <c r="M144" s="109" t="s">
        <v>19</v>
      </c>
      <c r="N144" s="110" t="s">
        <v>40</v>
      </c>
      <c r="P144" s="111">
        <f>O144*H144</f>
        <v>0</v>
      </c>
      <c r="Q144" s="111">
        <v>0</v>
      </c>
      <c r="R144" s="111">
        <f>Q144*H144</f>
        <v>0</v>
      </c>
      <c r="S144" s="111">
        <v>0</v>
      </c>
      <c r="T144" s="112">
        <f>S144*H144</f>
        <v>0</v>
      </c>
      <c r="AR144" s="113" t="s">
        <v>123</v>
      </c>
      <c r="AT144" s="113" t="s">
        <v>118</v>
      </c>
      <c r="AU144" s="113" t="s">
        <v>77</v>
      </c>
      <c r="AY144" s="12" t="s">
        <v>124</v>
      </c>
      <c r="BE144" s="114">
        <f>IF(N144="základní",J144,0)</f>
        <v>0</v>
      </c>
      <c r="BF144" s="114">
        <f>IF(N144="snížená",J144,0)</f>
        <v>0</v>
      </c>
      <c r="BG144" s="114">
        <f>IF(N144="zákl. přenesená",J144,0)</f>
        <v>0</v>
      </c>
      <c r="BH144" s="114">
        <f>IF(N144="sníž. přenesená",J144,0)</f>
        <v>0</v>
      </c>
      <c r="BI144" s="114">
        <f>IF(N144="nulová",J144,0)</f>
        <v>0</v>
      </c>
      <c r="BJ144" s="12" t="s">
        <v>77</v>
      </c>
      <c r="BK144" s="114">
        <f>ROUND(I144*H144,2)</f>
        <v>0</v>
      </c>
      <c r="BL144" s="12" t="s">
        <v>123</v>
      </c>
      <c r="BM144" s="113" t="s">
        <v>279</v>
      </c>
    </row>
    <row r="145" spans="2:65" s="1" customFormat="1" ht="29.25" x14ac:dyDescent="0.2">
      <c r="B145" s="27"/>
      <c r="D145" s="115" t="s">
        <v>125</v>
      </c>
      <c r="F145" s="116" t="s">
        <v>948</v>
      </c>
      <c r="I145" s="117"/>
      <c r="L145" s="27"/>
      <c r="M145" s="118"/>
      <c r="T145" s="48"/>
      <c r="AT145" s="12" t="s">
        <v>125</v>
      </c>
      <c r="AU145" s="12" t="s">
        <v>77</v>
      </c>
    </row>
    <row r="146" spans="2:65" s="1" customFormat="1" ht="33" customHeight="1" x14ac:dyDescent="0.2">
      <c r="B146" s="27"/>
      <c r="C146" s="102" t="s">
        <v>284</v>
      </c>
      <c r="D146" s="102" t="s">
        <v>118</v>
      </c>
      <c r="E146" s="103" t="s">
        <v>949</v>
      </c>
      <c r="F146" s="104" t="s">
        <v>950</v>
      </c>
      <c r="G146" s="105" t="s">
        <v>121</v>
      </c>
      <c r="H146" s="106">
        <v>4</v>
      </c>
      <c r="I146" s="107"/>
      <c r="J146" s="108">
        <f>ROUND(I146*H146,2)</f>
        <v>0</v>
      </c>
      <c r="K146" s="104" t="s">
        <v>122</v>
      </c>
      <c r="L146" s="27"/>
      <c r="M146" s="109" t="s">
        <v>19</v>
      </c>
      <c r="N146" s="110" t="s">
        <v>40</v>
      </c>
      <c r="P146" s="111">
        <f>O146*H146</f>
        <v>0</v>
      </c>
      <c r="Q146" s="111">
        <v>0</v>
      </c>
      <c r="R146" s="111">
        <f>Q146*H146</f>
        <v>0</v>
      </c>
      <c r="S146" s="111">
        <v>0</v>
      </c>
      <c r="T146" s="112">
        <f>S146*H146</f>
        <v>0</v>
      </c>
      <c r="AR146" s="113" t="s">
        <v>123</v>
      </c>
      <c r="AT146" s="113" t="s">
        <v>118</v>
      </c>
      <c r="AU146" s="113" t="s">
        <v>77</v>
      </c>
      <c r="AY146" s="12" t="s">
        <v>124</v>
      </c>
      <c r="BE146" s="114">
        <f>IF(N146="základní",J146,0)</f>
        <v>0</v>
      </c>
      <c r="BF146" s="114">
        <f>IF(N146="snížená",J146,0)</f>
        <v>0</v>
      </c>
      <c r="BG146" s="114">
        <f>IF(N146="zákl. přenesená",J146,0)</f>
        <v>0</v>
      </c>
      <c r="BH146" s="114">
        <f>IF(N146="sníž. přenesená",J146,0)</f>
        <v>0</v>
      </c>
      <c r="BI146" s="114">
        <f>IF(N146="nulová",J146,0)</f>
        <v>0</v>
      </c>
      <c r="BJ146" s="12" t="s">
        <v>77</v>
      </c>
      <c r="BK146" s="114">
        <f>ROUND(I146*H146,2)</f>
        <v>0</v>
      </c>
      <c r="BL146" s="12" t="s">
        <v>123</v>
      </c>
      <c r="BM146" s="113" t="s">
        <v>282</v>
      </c>
    </row>
    <row r="147" spans="2:65" s="1" customFormat="1" ht="19.5" x14ac:dyDescent="0.2">
      <c r="B147" s="27"/>
      <c r="D147" s="115" t="s">
        <v>125</v>
      </c>
      <c r="F147" s="116" t="s">
        <v>951</v>
      </c>
      <c r="I147" s="117"/>
      <c r="L147" s="27"/>
      <c r="M147" s="118"/>
      <c r="T147" s="48"/>
      <c r="AT147" s="12" t="s">
        <v>125</v>
      </c>
      <c r="AU147" s="12" t="s">
        <v>77</v>
      </c>
    </row>
    <row r="148" spans="2:65" s="1" customFormat="1" ht="37.9" customHeight="1" x14ac:dyDescent="0.2">
      <c r="B148" s="27"/>
      <c r="C148" s="102" t="s">
        <v>217</v>
      </c>
      <c r="D148" s="102" t="s">
        <v>118</v>
      </c>
      <c r="E148" s="103" t="s">
        <v>952</v>
      </c>
      <c r="F148" s="104" t="s">
        <v>953</v>
      </c>
      <c r="G148" s="105" t="s">
        <v>121</v>
      </c>
      <c r="H148" s="106">
        <v>4</v>
      </c>
      <c r="I148" s="107"/>
      <c r="J148" s="108">
        <f>ROUND(I148*H148,2)</f>
        <v>0</v>
      </c>
      <c r="K148" s="104" t="s">
        <v>122</v>
      </c>
      <c r="L148" s="27"/>
      <c r="M148" s="109" t="s">
        <v>19</v>
      </c>
      <c r="N148" s="110" t="s">
        <v>40</v>
      </c>
      <c r="P148" s="111">
        <f>O148*H148</f>
        <v>0</v>
      </c>
      <c r="Q148" s="111">
        <v>0</v>
      </c>
      <c r="R148" s="111">
        <f>Q148*H148</f>
        <v>0</v>
      </c>
      <c r="S148" s="111">
        <v>0</v>
      </c>
      <c r="T148" s="112">
        <f>S148*H148</f>
        <v>0</v>
      </c>
      <c r="AR148" s="113" t="s">
        <v>123</v>
      </c>
      <c r="AT148" s="113" t="s">
        <v>118</v>
      </c>
      <c r="AU148" s="113" t="s">
        <v>77</v>
      </c>
      <c r="AY148" s="12" t="s">
        <v>124</v>
      </c>
      <c r="BE148" s="114">
        <f>IF(N148="základní",J148,0)</f>
        <v>0</v>
      </c>
      <c r="BF148" s="114">
        <f>IF(N148="snížená",J148,0)</f>
        <v>0</v>
      </c>
      <c r="BG148" s="114">
        <f>IF(N148="zákl. přenesená",J148,0)</f>
        <v>0</v>
      </c>
      <c r="BH148" s="114">
        <f>IF(N148="sníž. přenesená",J148,0)</f>
        <v>0</v>
      </c>
      <c r="BI148" s="114">
        <f>IF(N148="nulová",J148,0)</f>
        <v>0</v>
      </c>
      <c r="BJ148" s="12" t="s">
        <v>77</v>
      </c>
      <c r="BK148" s="114">
        <f>ROUND(I148*H148,2)</f>
        <v>0</v>
      </c>
      <c r="BL148" s="12" t="s">
        <v>123</v>
      </c>
      <c r="BM148" s="113" t="s">
        <v>287</v>
      </c>
    </row>
    <row r="149" spans="2:65" s="1" customFormat="1" ht="19.5" x14ac:dyDescent="0.2">
      <c r="B149" s="27"/>
      <c r="D149" s="115" t="s">
        <v>125</v>
      </c>
      <c r="F149" s="116" t="s">
        <v>951</v>
      </c>
      <c r="I149" s="117"/>
      <c r="L149" s="27"/>
      <c r="M149" s="118"/>
      <c r="T149" s="48"/>
      <c r="AT149" s="12" t="s">
        <v>125</v>
      </c>
      <c r="AU149" s="12" t="s">
        <v>77</v>
      </c>
    </row>
    <row r="150" spans="2:65" s="10" customFormat="1" ht="25.9" customHeight="1" x14ac:dyDescent="0.2">
      <c r="B150" s="126"/>
      <c r="D150" s="127" t="s">
        <v>68</v>
      </c>
      <c r="E150" s="128" t="s">
        <v>322</v>
      </c>
      <c r="F150" s="128" t="s">
        <v>954</v>
      </c>
      <c r="I150" s="129"/>
      <c r="J150" s="130">
        <f>BK150</f>
        <v>0</v>
      </c>
      <c r="L150" s="126"/>
      <c r="M150" s="131"/>
      <c r="P150" s="132">
        <f>SUM(P151:P164)</f>
        <v>0</v>
      </c>
      <c r="R150" s="132">
        <f>SUM(R151:R164)</f>
        <v>3.607065</v>
      </c>
      <c r="T150" s="133">
        <f>SUM(T151:T164)</f>
        <v>0</v>
      </c>
      <c r="AR150" s="127" t="s">
        <v>77</v>
      </c>
      <c r="AT150" s="134" t="s">
        <v>68</v>
      </c>
      <c r="AU150" s="134" t="s">
        <v>69</v>
      </c>
      <c r="AY150" s="127" t="s">
        <v>124</v>
      </c>
      <c r="BK150" s="135">
        <f>SUM(BK151:BK164)</f>
        <v>0</v>
      </c>
    </row>
    <row r="151" spans="2:65" s="1" customFormat="1" ht="24.2" customHeight="1" x14ac:dyDescent="0.2">
      <c r="B151" s="27"/>
      <c r="C151" s="102" t="s">
        <v>293</v>
      </c>
      <c r="D151" s="102" t="s">
        <v>118</v>
      </c>
      <c r="E151" s="103" t="s">
        <v>955</v>
      </c>
      <c r="F151" s="104" t="s">
        <v>956</v>
      </c>
      <c r="G151" s="105" t="s">
        <v>121</v>
      </c>
      <c r="H151" s="106">
        <v>99</v>
      </c>
      <c r="I151" s="107"/>
      <c r="J151" s="108">
        <f>ROUND(I151*H151,2)</f>
        <v>0</v>
      </c>
      <c r="K151" s="104" t="s">
        <v>122</v>
      </c>
      <c r="L151" s="27"/>
      <c r="M151" s="109" t="s">
        <v>19</v>
      </c>
      <c r="N151" s="110" t="s">
        <v>40</v>
      </c>
      <c r="P151" s="111">
        <f>O151*H151</f>
        <v>0</v>
      </c>
      <c r="Q151" s="111">
        <v>0</v>
      </c>
      <c r="R151" s="111">
        <f>Q151*H151</f>
        <v>0</v>
      </c>
      <c r="S151" s="111">
        <v>0</v>
      </c>
      <c r="T151" s="112">
        <f>S151*H151</f>
        <v>0</v>
      </c>
      <c r="AR151" s="113" t="s">
        <v>123</v>
      </c>
      <c r="AT151" s="113" t="s">
        <v>118</v>
      </c>
      <c r="AU151" s="113" t="s">
        <v>77</v>
      </c>
      <c r="AY151" s="12" t="s">
        <v>124</v>
      </c>
      <c r="BE151" s="114">
        <f>IF(N151="základní",J151,0)</f>
        <v>0</v>
      </c>
      <c r="BF151" s="114">
        <f>IF(N151="snížená",J151,0)</f>
        <v>0</v>
      </c>
      <c r="BG151" s="114">
        <f>IF(N151="zákl. přenesená",J151,0)</f>
        <v>0</v>
      </c>
      <c r="BH151" s="114">
        <f>IF(N151="sníž. přenesená",J151,0)</f>
        <v>0</v>
      </c>
      <c r="BI151" s="114">
        <f>IF(N151="nulová",J151,0)</f>
        <v>0</v>
      </c>
      <c r="BJ151" s="12" t="s">
        <v>77</v>
      </c>
      <c r="BK151" s="114">
        <f>ROUND(I151*H151,2)</f>
        <v>0</v>
      </c>
      <c r="BL151" s="12" t="s">
        <v>123</v>
      </c>
      <c r="BM151" s="113" t="s">
        <v>291</v>
      </c>
    </row>
    <row r="152" spans="2:65" s="1" customFormat="1" ht="19.5" x14ac:dyDescent="0.2">
      <c r="B152" s="27"/>
      <c r="D152" s="115" t="s">
        <v>125</v>
      </c>
      <c r="F152" s="116" t="s">
        <v>957</v>
      </c>
      <c r="I152" s="117"/>
      <c r="L152" s="27"/>
      <c r="M152" s="118"/>
      <c r="T152" s="48"/>
      <c r="AT152" s="12" t="s">
        <v>125</v>
      </c>
      <c r="AU152" s="12" t="s">
        <v>77</v>
      </c>
    </row>
    <row r="153" spans="2:65" s="1" customFormat="1" ht="33" customHeight="1" x14ac:dyDescent="0.2">
      <c r="B153" s="27"/>
      <c r="C153" s="102" t="s">
        <v>223</v>
      </c>
      <c r="D153" s="102" t="s">
        <v>118</v>
      </c>
      <c r="E153" s="103" t="s">
        <v>958</v>
      </c>
      <c r="F153" s="104" t="s">
        <v>959</v>
      </c>
      <c r="G153" s="105" t="s">
        <v>189</v>
      </c>
      <c r="H153" s="106">
        <v>99</v>
      </c>
      <c r="I153" s="107"/>
      <c r="J153" s="108">
        <f>ROUND(I153*H153,2)</f>
        <v>0</v>
      </c>
      <c r="K153" s="104" t="s">
        <v>122</v>
      </c>
      <c r="L153" s="27"/>
      <c r="M153" s="109" t="s">
        <v>19</v>
      </c>
      <c r="N153" s="110" t="s">
        <v>40</v>
      </c>
      <c r="P153" s="111">
        <f>O153*H153</f>
        <v>0</v>
      </c>
      <c r="Q153" s="111">
        <v>0</v>
      </c>
      <c r="R153" s="111">
        <f>Q153*H153</f>
        <v>0</v>
      </c>
      <c r="S153" s="111">
        <v>0</v>
      </c>
      <c r="T153" s="112">
        <f>S153*H153</f>
        <v>0</v>
      </c>
      <c r="AR153" s="113" t="s">
        <v>123</v>
      </c>
      <c r="AT153" s="113" t="s">
        <v>118</v>
      </c>
      <c r="AU153" s="113" t="s">
        <v>77</v>
      </c>
      <c r="AY153" s="12" t="s">
        <v>124</v>
      </c>
      <c r="BE153" s="114">
        <f>IF(N153="základní",J153,0)</f>
        <v>0</v>
      </c>
      <c r="BF153" s="114">
        <f>IF(N153="snížená",J153,0)</f>
        <v>0</v>
      </c>
      <c r="BG153" s="114">
        <f>IF(N153="zákl. přenesená",J153,0)</f>
        <v>0</v>
      </c>
      <c r="BH153" s="114">
        <f>IF(N153="sníž. přenesená",J153,0)</f>
        <v>0</v>
      </c>
      <c r="BI153" s="114">
        <f>IF(N153="nulová",J153,0)</f>
        <v>0</v>
      </c>
      <c r="BJ153" s="12" t="s">
        <v>77</v>
      </c>
      <c r="BK153" s="114">
        <f>ROUND(I153*H153,2)</f>
        <v>0</v>
      </c>
      <c r="BL153" s="12" t="s">
        <v>123</v>
      </c>
      <c r="BM153" s="113" t="s">
        <v>294</v>
      </c>
    </row>
    <row r="154" spans="2:65" s="1" customFormat="1" ht="19.5" x14ac:dyDescent="0.2">
      <c r="B154" s="27"/>
      <c r="D154" s="115" t="s">
        <v>125</v>
      </c>
      <c r="F154" s="116" t="s">
        <v>957</v>
      </c>
      <c r="I154" s="117"/>
      <c r="L154" s="27"/>
      <c r="M154" s="118"/>
      <c r="T154" s="48"/>
      <c r="AT154" s="12" t="s">
        <v>125</v>
      </c>
      <c r="AU154" s="12" t="s">
        <v>77</v>
      </c>
    </row>
    <row r="155" spans="2:65" s="1" customFormat="1" ht="16.5" customHeight="1" x14ac:dyDescent="0.2">
      <c r="B155" s="27"/>
      <c r="C155" s="136" t="s">
        <v>300</v>
      </c>
      <c r="D155" s="136" t="s">
        <v>159</v>
      </c>
      <c r="E155" s="137" t="s">
        <v>897</v>
      </c>
      <c r="F155" s="138" t="s">
        <v>898</v>
      </c>
      <c r="G155" s="139" t="s">
        <v>254</v>
      </c>
      <c r="H155" s="140">
        <v>1.4850000000000001</v>
      </c>
      <c r="I155" s="141"/>
      <c r="J155" s="142">
        <f>ROUND(I155*H155,2)</f>
        <v>0</v>
      </c>
      <c r="K155" s="138" t="s">
        <v>122</v>
      </c>
      <c r="L155" s="143"/>
      <c r="M155" s="144" t="s">
        <v>19</v>
      </c>
      <c r="N155" s="145" t="s">
        <v>40</v>
      </c>
      <c r="P155" s="111">
        <f>O155*H155</f>
        <v>0</v>
      </c>
      <c r="Q155" s="111">
        <v>2.4289999999999998</v>
      </c>
      <c r="R155" s="111">
        <f>Q155*H155</f>
        <v>3.607065</v>
      </c>
      <c r="S155" s="111">
        <v>0</v>
      </c>
      <c r="T155" s="112">
        <f>S155*H155</f>
        <v>0</v>
      </c>
      <c r="AR155" s="113" t="s">
        <v>162</v>
      </c>
      <c r="AT155" s="113" t="s">
        <v>159</v>
      </c>
      <c r="AU155" s="113" t="s">
        <v>77</v>
      </c>
      <c r="AY155" s="12" t="s">
        <v>124</v>
      </c>
      <c r="BE155" s="114">
        <f>IF(N155="základní",J155,0)</f>
        <v>0</v>
      </c>
      <c r="BF155" s="114">
        <f>IF(N155="snížená",J155,0)</f>
        <v>0</v>
      </c>
      <c r="BG155" s="114">
        <f>IF(N155="zákl. přenesená",J155,0)</f>
        <v>0</v>
      </c>
      <c r="BH155" s="114">
        <f>IF(N155="sníž. přenesená",J155,0)</f>
        <v>0</v>
      </c>
      <c r="BI155" s="114">
        <f>IF(N155="nulová",J155,0)</f>
        <v>0</v>
      </c>
      <c r="BJ155" s="12" t="s">
        <v>77</v>
      </c>
      <c r="BK155" s="114">
        <f>ROUND(I155*H155,2)</f>
        <v>0</v>
      </c>
      <c r="BL155" s="12" t="s">
        <v>123</v>
      </c>
      <c r="BM155" s="113" t="s">
        <v>298</v>
      </c>
    </row>
    <row r="156" spans="2:65" s="1" customFormat="1" ht="19.5" x14ac:dyDescent="0.2">
      <c r="B156" s="27"/>
      <c r="D156" s="115" t="s">
        <v>125</v>
      </c>
      <c r="F156" s="116" t="s">
        <v>960</v>
      </c>
      <c r="I156" s="117"/>
      <c r="L156" s="27"/>
      <c r="M156" s="118"/>
      <c r="T156" s="48"/>
      <c r="AT156" s="12" t="s">
        <v>125</v>
      </c>
      <c r="AU156" s="12" t="s">
        <v>77</v>
      </c>
    </row>
    <row r="157" spans="2:65" s="1" customFormat="1" ht="55.5" customHeight="1" x14ac:dyDescent="0.2">
      <c r="B157" s="27"/>
      <c r="C157" s="102" t="s">
        <v>228</v>
      </c>
      <c r="D157" s="102" t="s">
        <v>118</v>
      </c>
      <c r="E157" s="103" t="s">
        <v>243</v>
      </c>
      <c r="F157" s="104" t="s">
        <v>900</v>
      </c>
      <c r="G157" s="105" t="s">
        <v>199</v>
      </c>
      <c r="H157" s="106">
        <v>3.7130000000000001</v>
      </c>
      <c r="I157" s="107"/>
      <c r="J157" s="108">
        <f>ROUND(I157*H157,2)</f>
        <v>0</v>
      </c>
      <c r="K157" s="104" t="s">
        <v>122</v>
      </c>
      <c r="L157" s="27"/>
      <c r="M157" s="109" t="s">
        <v>19</v>
      </c>
      <c r="N157" s="110" t="s">
        <v>40</v>
      </c>
      <c r="P157" s="111">
        <f>O157*H157</f>
        <v>0</v>
      </c>
      <c r="Q157" s="111">
        <v>0</v>
      </c>
      <c r="R157" s="111">
        <f>Q157*H157</f>
        <v>0</v>
      </c>
      <c r="S157" s="111">
        <v>0</v>
      </c>
      <c r="T157" s="112">
        <f>S157*H157</f>
        <v>0</v>
      </c>
      <c r="AR157" s="113" t="s">
        <v>123</v>
      </c>
      <c r="AT157" s="113" t="s">
        <v>118</v>
      </c>
      <c r="AU157" s="113" t="s">
        <v>77</v>
      </c>
      <c r="AY157" s="12" t="s">
        <v>124</v>
      </c>
      <c r="BE157" s="114">
        <f>IF(N157="základní",J157,0)</f>
        <v>0</v>
      </c>
      <c r="BF157" s="114">
        <f>IF(N157="snížená",J157,0)</f>
        <v>0</v>
      </c>
      <c r="BG157" s="114">
        <f>IF(N157="zákl. přenesená",J157,0)</f>
        <v>0</v>
      </c>
      <c r="BH157" s="114">
        <f>IF(N157="sníž. přenesená",J157,0)</f>
        <v>0</v>
      </c>
      <c r="BI157" s="114">
        <f>IF(N157="nulová",J157,0)</f>
        <v>0</v>
      </c>
      <c r="BJ157" s="12" t="s">
        <v>77</v>
      </c>
      <c r="BK157" s="114">
        <f>ROUND(I157*H157,2)</f>
        <v>0</v>
      </c>
      <c r="BL157" s="12" t="s">
        <v>123</v>
      </c>
      <c r="BM157" s="113" t="s">
        <v>303</v>
      </c>
    </row>
    <row r="158" spans="2:65" s="1" customFormat="1" ht="19.5" x14ac:dyDescent="0.2">
      <c r="B158" s="27"/>
      <c r="D158" s="115" t="s">
        <v>125</v>
      </c>
      <c r="F158" s="116" t="s">
        <v>961</v>
      </c>
      <c r="I158" s="117"/>
      <c r="L158" s="27"/>
      <c r="M158" s="118"/>
      <c r="T158" s="48"/>
      <c r="AT158" s="12" t="s">
        <v>125</v>
      </c>
      <c r="AU158" s="12" t="s">
        <v>77</v>
      </c>
    </row>
    <row r="159" spans="2:65" s="1" customFormat="1" ht="33" customHeight="1" x14ac:dyDescent="0.2">
      <c r="B159" s="27"/>
      <c r="C159" s="102" t="s">
        <v>309</v>
      </c>
      <c r="D159" s="102" t="s">
        <v>118</v>
      </c>
      <c r="E159" s="103" t="s">
        <v>876</v>
      </c>
      <c r="F159" s="104" t="s">
        <v>877</v>
      </c>
      <c r="G159" s="105" t="s">
        <v>189</v>
      </c>
      <c r="H159" s="106">
        <v>31</v>
      </c>
      <c r="I159" s="107"/>
      <c r="J159" s="108">
        <f>ROUND(I159*H159,2)</f>
        <v>0</v>
      </c>
      <c r="K159" s="104" t="s">
        <v>122</v>
      </c>
      <c r="L159" s="27"/>
      <c r="M159" s="109" t="s">
        <v>19</v>
      </c>
      <c r="N159" s="110" t="s">
        <v>40</v>
      </c>
      <c r="P159" s="111">
        <f>O159*H159</f>
        <v>0</v>
      </c>
      <c r="Q159" s="111">
        <v>0</v>
      </c>
      <c r="R159" s="111">
        <f>Q159*H159</f>
        <v>0</v>
      </c>
      <c r="S159" s="111">
        <v>0</v>
      </c>
      <c r="T159" s="112">
        <f>S159*H159</f>
        <v>0</v>
      </c>
      <c r="AR159" s="113" t="s">
        <v>123</v>
      </c>
      <c r="AT159" s="113" t="s">
        <v>118</v>
      </c>
      <c r="AU159" s="113" t="s">
        <v>77</v>
      </c>
      <c r="AY159" s="12" t="s">
        <v>124</v>
      </c>
      <c r="BE159" s="114">
        <f>IF(N159="základní",J159,0)</f>
        <v>0</v>
      </c>
      <c r="BF159" s="114">
        <f>IF(N159="snížená",J159,0)</f>
        <v>0</v>
      </c>
      <c r="BG159" s="114">
        <f>IF(N159="zákl. přenesená",J159,0)</f>
        <v>0</v>
      </c>
      <c r="BH159" s="114">
        <f>IF(N159="sníž. přenesená",J159,0)</f>
        <v>0</v>
      </c>
      <c r="BI159" s="114">
        <f>IF(N159="nulová",J159,0)</f>
        <v>0</v>
      </c>
      <c r="BJ159" s="12" t="s">
        <v>77</v>
      </c>
      <c r="BK159" s="114">
        <f>ROUND(I159*H159,2)</f>
        <v>0</v>
      </c>
      <c r="BL159" s="12" t="s">
        <v>123</v>
      </c>
      <c r="BM159" s="113" t="s">
        <v>307</v>
      </c>
    </row>
    <row r="160" spans="2:65" s="1" customFormat="1" ht="19.5" x14ac:dyDescent="0.2">
      <c r="B160" s="27"/>
      <c r="D160" s="115" t="s">
        <v>125</v>
      </c>
      <c r="F160" s="116" t="s">
        <v>962</v>
      </c>
      <c r="I160" s="117"/>
      <c r="L160" s="27"/>
      <c r="M160" s="118"/>
      <c r="T160" s="48"/>
      <c r="AT160" s="12" t="s">
        <v>125</v>
      </c>
      <c r="AU160" s="12" t="s">
        <v>77</v>
      </c>
    </row>
    <row r="161" spans="2:65" s="1" customFormat="1" ht="62.65" customHeight="1" x14ac:dyDescent="0.2">
      <c r="B161" s="27"/>
      <c r="C161" s="102" t="s">
        <v>233</v>
      </c>
      <c r="D161" s="102" t="s">
        <v>118</v>
      </c>
      <c r="E161" s="103" t="s">
        <v>455</v>
      </c>
      <c r="F161" s="104" t="s">
        <v>963</v>
      </c>
      <c r="G161" s="105" t="s">
        <v>199</v>
      </c>
      <c r="H161" s="106">
        <v>17.181999999999999</v>
      </c>
      <c r="I161" s="107"/>
      <c r="J161" s="108">
        <f>ROUND(I161*H161,2)</f>
        <v>0</v>
      </c>
      <c r="K161" s="104" t="s">
        <v>122</v>
      </c>
      <c r="L161" s="27"/>
      <c r="M161" s="109" t="s">
        <v>19</v>
      </c>
      <c r="N161" s="110" t="s">
        <v>40</v>
      </c>
      <c r="P161" s="111">
        <f>O161*H161</f>
        <v>0</v>
      </c>
      <c r="Q161" s="111">
        <v>0</v>
      </c>
      <c r="R161" s="111">
        <f>Q161*H161</f>
        <v>0</v>
      </c>
      <c r="S161" s="111">
        <v>0</v>
      </c>
      <c r="T161" s="112">
        <f>S161*H161</f>
        <v>0</v>
      </c>
      <c r="AR161" s="113" t="s">
        <v>123</v>
      </c>
      <c r="AT161" s="113" t="s">
        <v>118</v>
      </c>
      <c r="AU161" s="113" t="s">
        <v>77</v>
      </c>
      <c r="AY161" s="12" t="s">
        <v>124</v>
      </c>
      <c r="BE161" s="114">
        <f>IF(N161="základní",J161,0)</f>
        <v>0</v>
      </c>
      <c r="BF161" s="114">
        <f>IF(N161="snížená",J161,0)</f>
        <v>0</v>
      </c>
      <c r="BG161" s="114">
        <f>IF(N161="zákl. přenesená",J161,0)</f>
        <v>0</v>
      </c>
      <c r="BH161" s="114">
        <f>IF(N161="sníž. přenesená",J161,0)</f>
        <v>0</v>
      </c>
      <c r="BI161" s="114">
        <f>IF(N161="nulová",J161,0)</f>
        <v>0</v>
      </c>
      <c r="BJ161" s="12" t="s">
        <v>77</v>
      </c>
      <c r="BK161" s="114">
        <f>ROUND(I161*H161,2)</f>
        <v>0</v>
      </c>
      <c r="BL161" s="12" t="s">
        <v>123</v>
      </c>
      <c r="BM161" s="113" t="s">
        <v>312</v>
      </c>
    </row>
    <row r="162" spans="2:65" s="1" customFormat="1" ht="58.5" x14ac:dyDescent="0.2">
      <c r="B162" s="27"/>
      <c r="D162" s="115" t="s">
        <v>125</v>
      </c>
      <c r="F162" s="116" t="s">
        <v>964</v>
      </c>
      <c r="I162" s="117"/>
      <c r="L162" s="27"/>
      <c r="M162" s="118"/>
      <c r="T162" s="48"/>
      <c r="AT162" s="12" t="s">
        <v>125</v>
      </c>
      <c r="AU162" s="12" t="s">
        <v>77</v>
      </c>
    </row>
    <row r="163" spans="2:65" s="1" customFormat="1" ht="33" customHeight="1" x14ac:dyDescent="0.2">
      <c r="B163" s="27"/>
      <c r="C163" s="102" t="s">
        <v>318</v>
      </c>
      <c r="D163" s="102" t="s">
        <v>118</v>
      </c>
      <c r="E163" s="103" t="s">
        <v>235</v>
      </c>
      <c r="F163" s="104" t="s">
        <v>931</v>
      </c>
      <c r="G163" s="105" t="s">
        <v>227</v>
      </c>
      <c r="H163" s="106">
        <v>62</v>
      </c>
      <c r="I163" s="107"/>
      <c r="J163" s="108">
        <f>ROUND(I163*H163,2)</f>
        <v>0</v>
      </c>
      <c r="K163" s="104" t="s">
        <v>122</v>
      </c>
      <c r="L163" s="27"/>
      <c r="M163" s="109" t="s">
        <v>19</v>
      </c>
      <c r="N163" s="110" t="s">
        <v>40</v>
      </c>
      <c r="P163" s="111">
        <f>O163*H163</f>
        <v>0</v>
      </c>
      <c r="Q163" s="111">
        <v>0</v>
      </c>
      <c r="R163" s="111">
        <f>Q163*H163</f>
        <v>0</v>
      </c>
      <c r="S163" s="111">
        <v>0</v>
      </c>
      <c r="T163" s="112">
        <f>S163*H163</f>
        <v>0</v>
      </c>
      <c r="AR163" s="113" t="s">
        <v>123</v>
      </c>
      <c r="AT163" s="113" t="s">
        <v>118</v>
      </c>
      <c r="AU163" s="113" t="s">
        <v>77</v>
      </c>
      <c r="AY163" s="12" t="s">
        <v>124</v>
      </c>
      <c r="BE163" s="114">
        <f>IF(N163="základní",J163,0)</f>
        <v>0</v>
      </c>
      <c r="BF163" s="114">
        <f>IF(N163="snížená",J163,0)</f>
        <v>0</v>
      </c>
      <c r="BG163" s="114">
        <f>IF(N163="zákl. přenesená",J163,0)</f>
        <v>0</v>
      </c>
      <c r="BH163" s="114">
        <f>IF(N163="sníž. přenesená",J163,0)</f>
        <v>0</v>
      </c>
      <c r="BI163" s="114">
        <f>IF(N163="nulová",J163,0)</f>
        <v>0</v>
      </c>
      <c r="BJ163" s="12" t="s">
        <v>77</v>
      </c>
      <c r="BK163" s="114">
        <f>ROUND(I163*H163,2)</f>
        <v>0</v>
      </c>
      <c r="BL163" s="12" t="s">
        <v>123</v>
      </c>
      <c r="BM163" s="113" t="s">
        <v>316</v>
      </c>
    </row>
    <row r="164" spans="2:65" s="1" customFormat="1" ht="19.5" x14ac:dyDescent="0.2">
      <c r="B164" s="27"/>
      <c r="D164" s="115" t="s">
        <v>125</v>
      </c>
      <c r="F164" s="116" t="s">
        <v>965</v>
      </c>
      <c r="I164" s="117"/>
      <c r="L164" s="27"/>
      <c r="M164" s="119"/>
      <c r="N164" s="120"/>
      <c r="O164" s="120"/>
      <c r="P164" s="120"/>
      <c r="Q164" s="120"/>
      <c r="R164" s="120"/>
      <c r="S164" s="120"/>
      <c r="T164" s="121"/>
      <c r="AT164" s="12" t="s">
        <v>125</v>
      </c>
      <c r="AU164" s="12" t="s">
        <v>77</v>
      </c>
    </row>
    <row r="165" spans="2:65" s="1" customFormat="1" ht="6.95" customHeight="1" x14ac:dyDescent="0.2">
      <c r="B165" s="36"/>
      <c r="C165" s="37"/>
      <c r="D165" s="37"/>
      <c r="E165" s="37"/>
      <c r="F165" s="37"/>
      <c r="G165" s="37"/>
      <c r="H165" s="37"/>
      <c r="I165" s="37"/>
      <c r="J165" s="37"/>
      <c r="K165" s="37"/>
      <c r="L165" s="27"/>
    </row>
  </sheetData>
  <sheetProtection algorithmName="SHA-512" hashValue="i5Fo2E4kc+Wk/mUKYMW9FgvsEEqySDhksI8eYtP6+YQFBrm/WkHlK2EnHDdXNAuwJNzYYaAymMxxm1fQlTcp0g==" saltValue="ws1w8LRqmo6xOcbcPm9yyCiMuz0tcfWl3xa9xBLHy6VVupGsNaAVO3LNrjt3tl5de0K9cuwVSrtYeAPeprJNqg==" spinCount="100000" sheet="1" objects="1" scenarios="1" formatColumns="0" formatRows="0" autoFilter="0"/>
  <autoFilter ref="C82:K164" xr:uid="{00000000-0009-0000-0000-000004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96"/>
  <sheetViews>
    <sheetView showGridLines="0" workbookViewId="0"/>
  </sheetViews>
  <sheetFormatPr defaultRowHeight="12.7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AT2" s="12" t="s">
        <v>91</v>
      </c>
    </row>
    <row r="3" spans="2:46" ht="6.95" hidden="1" customHeight="1" x14ac:dyDescent="0.2">
      <c r="B3" s="13"/>
      <c r="C3" s="14"/>
      <c r="D3" s="14"/>
      <c r="E3" s="14"/>
      <c r="F3" s="14"/>
      <c r="G3" s="14"/>
      <c r="H3" s="14"/>
      <c r="I3" s="14"/>
      <c r="J3" s="14"/>
      <c r="K3" s="14"/>
      <c r="L3" s="15"/>
      <c r="AT3" s="12" t="s">
        <v>79</v>
      </c>
    </row>
    <row r="4" spans="2:46" ht="24.95" hidden="1" customHeight="1" x14ac:dyDescent="0.2">
      <c r="B4" s="15"/>
      <c r="D4" s="16" t="s">
        <v>98</v>
      </c>
      <c r="L4" s="15"/>
      <c r="M4" s="80" t="s">
        <v>10</v>
      </c>
      <c r="AT4" s="12" t="s">
        <v>4</v>
      </c>
    </row>
    <row r="5" spans="2:46" ht="6.95" hidden="1" customHeight="1" x14ac:dyDescent="0.2">
      <c r="B5" s="15"/>
      <c r="L5" s="15"/>
    </row>
    <row r="6" spans="2:46" ht="12" hidden="1" customHeight="1" x14ac:dyDescent="0.2">
      <c r="B6" s="15"/>
      <c r="D6" s="22" t="s">
        <v>16</v>
      </c>
      <c r="L6" s="15"/>
    </row>
    <row r="7" spans="2:46" ht="16.5" hidden="1" customHeight="1" x14ac:dyDescent="0.2">
      <c r="B7" s="15"/>
      <c r="E7" s="188" t="str">
        <f>'Rekapitulace stavby'!K6</f>
        <v>Oprava trati v úseku Hlinsko v Čechách - Žďárec u Skutče</v>
      </c>
      <c r="F7" s="189"/>
      <c r="G7" s="189"/>
      <c r="H7" s="189"/>
      <c r="L7" s="15"/>
    </row>
    <row r="8" spans="2:46" s="1" customFormat="1" ht="12" hidden="1" customHeight="1" x14ac:dyDescent="0.2">
      <c r="B8" s="27"/>
      <c r="D8" s="22" t="s">
        <v>99</v>
      </c>
      <c r="L8" s="27"/>
    </row>
    <row r="9" spans="2:46" s="1" customFormat="1" ht="16.5" hidden="1" customHeight="1" x14ac:dyDescent="0.2">
      <c r="B9" s="27"/>
      <c r="E9" s="151" t="s">
        <v>966</v>
      </c>
      <c r="F9" s="190"/>
      <c r="G9" s="190"/>
      <c r="H9" s="190"/>
      <c r="L9" s="27"/>
    </row>
    <row r="10" spans="2:46" s="1" customFormat="1" ht="11.25" hidden="1" x14ac:dyDescent="0.2">
      <c r="B10" s="27"/>
      <c r="L10" s="27"/>
    </row>
    <row r="11" spans="2:46" s="1" customFormat="1" ht="12" hidden="1" customHeight="1" x14ac:dyDescent="0.2">
      <c r="B11" s="27"/>
      <c r="D11" s="22" t="s">
        <v>18</v>
      </c>
      <c r="F11" s="20" t="s">
        <v>19</v>
      </c>
      <c r="I11" s="22" t="s">
        <v>20</v>
      </c>
      <c r="J11" s="20" t="s">
        <v>19</v>
      </c>
      <c r="L11" s="27"/>
    </row>
    <row r="12" spans="2:46" s="1" customFormat="1" ht="12" hidden="1" customHeight="1" x14ac:dyDescent="0.2">
      <c r="B12" s="27"/>
      <c r="D12" s="22" t="s">
        <v>21</v>
      </c>
      <c r="F12" s="20" t="s">
        <v>22</v>
      </c>
      <c r="I12" s="22" t="s">
        <v>23</v>
      </c>
      <c r="J12" s="44" t="str">
        <f>'Rekapitulace stavby'!AN8</f>
        <v>29. 3. 2023</v>
      </c>
      <c r="L12" s="27"/>
    </row>
    <row r="13" spans="2:46" s="1" customFormat="1" ht="10.9" hidden="1" customHeight="1" x14ac:dyDescent="0.2">
      <c r="B13" s="27"/>
      <c r="L13" s="27"/>
    </row>
    <row r="14" spans="2:46" s="1" customFormat="1" ht="12" hidden="1" customHeight="1" x14ac:dyDescent="0.2">
      <c r="B14" s="27"/>
      <c r="D14" s="22" t="s">
        <v>25</v>
      </c>
      <c r="I14" s="22" t="s">
        <v>26</v>
      </c>
      <c r="J14" s="20" t="str">
        <f>IF('Rekapitulace stavby'!AN10="","",'Rekapitulace stavby'!AN10)</f>
        <v/>
      </c>
      <c r="L14" s="27"/>
    </row>
    <row r="15" spans="2:46" s="1" customFormat="1" ht="18" hidden="1" customHeight="1" x14ac:dyDescent="0.2">
      <c r="B15" s="27"/>
      <c r="E15" s="20" t="str">
        <f>IF('Rekapitulace stavby'!E11="","",'Rekapitulace stavby'!E11)</f>
        <v xml:space="preserve"> </v>
      </c>
      <c r="I15" s="22" t="s">
        <v>27</v>
      </c>
      <c r="J15" s="20" t="str">
        <f>IF('Rekapitulace stavby'!AN11="","",'Rekapitulace stavby'!AN11)</f>
        <v/>
      </c>
      <c r="L15" s="27"/>
    </row>
    <row r="16" spans="2:46" s="1" customFormat="1" ht="6.95" hidden="1" customHeight="1" x14ac:dyDescent="0.2">
      <c r="B16" s="27"/>
      <c r="L16" s="27"/>
    </row>
    <row r="17" spans="2:12" s="1" customFormat="1" ht="12" hidden="1" customHeight="1" x14ac:dyDescent="0.2">
      <c r="B17" s="27"/>
      <c r="D17" s="22" t="s">
        <v>28</v>
      </c>
      <c r="I17" s="22" t="s">
        <v>26</v>
      </c>
      <c r="J17" s="23" t="str">
        <f>'Rekapitulace stavby'!AN13</f>
        <v>Vyplň údaj</v>
      </c>
      <c r="L17" s="27"/>
    </row>
    <row r="18" spans="2:12" s="1" customFormat="1" ht="18" hidden="1" customHeight="1" x14ac:dyDescent="0.2">
      <c r="B18" s="27"/>
      <c r="E18" s="191" t="str">
        <f>'Rekapitulace stavby'!E14</f>
        <v>Vyplň údaj</v>
      </c>
      <c r="F18" s="172"/>
      <c r="G18" s="172"/>
      <c r="H18" s="172"/>
      <c r="I18" s="22" t="s">
        <v>27</v>
      </c>
      <c r="J18" s="23" t="str">
        <f>'Rekapitulace stavby'!AN14</f>
        <v>Vyplň údaj</v>
      </c>
      <c r="L18" s="27"/>
    </row>
    <row r="19" spans="2:12" s="1" customFormat="1" ht="6.95" hidden="1" customHeight="1" x14ac:dyDescent="0.2">
      <c r="B19" s="27"/>
      <c r="L19" s="27"/>
    </row>
    <row r="20" spans="2:12" s="1" customFormat="1" ht="12" hidden="1" customHeight="1" x14ac:dyDescent="0.2">
      <c r="B20" s="27"/>
      <c r="D20" s="22" t="s">
        <v>30</v>
      </c>
      <c r="I20" s="22" t="s">
        <v>26</v>
      </c>
      <c r="J20" s="20" t="str">
        <f>IF('Rekapitulace stavby'!AN16="","",'Rekapitulace stavby'!AN16)</f>
        <v/>
      </c>
      <c r="L20" s="27"/>
    </row>
    <row r="21" spans="2:12" s="1" customFormat="1" ht="18" hidden="1" customHeight="1" x14ac:dyDescent="0.2">
      <c r="B21" s="27"/>
      <c r="E21" s="20" t="str">
        <f>IF('Rekapitulace stavby'!E17="","",'Rekapitulace stavby'!E17)</f>
        <v xml:space="preserve"> </v>
      </c>
      <c r="I21" s="22" t="s">
        <v>27</v>
      </c>
      <c r="J21" s="20" t="str">
        <f>IF('Rekapitulace stavby'!AN17="","",'Rekapitulace stavby'!AN17)</f>
        <v/>
      </c>
      <c r="L21" s="27"/>
    </row>
    <row r="22" spans="2:12" s="1" customFormat="1" ht="6.95" hidden="1" customHeight="1" x14ac:dyDescent="0.2">
      <c r="B22" s="27"/>
      <c r="L22" s="27"/>
    </row>
    <row r="23" spans="2:12" s="1" customFormat="1" ht="12" hidden="1" customHeight="1" x14ac:dyDescent="0.2">
      <c r="B23" s="27"/>
      <c r="D23" s="22" t="s">
        <v>32</v>
      </c>
      <c r="I23" s="22" t="s">
        <v>26</v>
      </c>
      <c r="J23" s="20" t="str">
        <f>IF('Rekapitulace stavby'!AN19="","",'Rekapitulace stavby'!AN19)</f>
        <v/>
      </c>
      <c r="L23" s="27"/>
    </row>
    <row r="24" spans="2:12" s="1" customFormat="1" ht="18" hidden="1" customHeight="1" x14ac:dyDescent="0.2">
      <c r="B24" s="27"/>
      <c r="E24" s="20" t="str">
        <f>IF('Rekapitulace stavby'!E20="","",'Rekapitulace stavby'!E20)</f>
        <v xml:space="preserve"> </v>
      </c>
      <c r="I24" s="22" t="s">
        <v>27</v>
      </c>
      <c r="J24" s="20" t="str">
        <f>IF('Rekapitulace stavby'!AN20="","",'Rekapitulace stavby'!AN20)</f>
        <v/>
      </c>
      <c r="L24" s="27"/>
    </row>
    <row r="25" spans="2:12" s="1" customFormat="1" ht="6.95" hidden="1" customHeight="1" x14ac:dyDescent="0.2">
      <c r="B25" s="27"/>
      <c r="L25" s="27"/>
    </row>
    <row r="26" spans="2:12" s="1" customFormat="1" ht="12" hidden="1" customHeight="1" x14ac:dyDescent="0.2">
      <c r="B26" s="27"/>
      <c r="D26" s="22" t="s">
        <v>33</v>
      </c>
      <c r="L26" s="27"/>
    </row>
    <row r="27" spans="2:12" s="7" customFormat="1" ht="16.5" hidden="1" customHeight="1" x14ac:dyDescent="0.2">
      <c r="B27" s="81"/>
      <c r="E27" s="177" t="s">
        <v>19</v>
      </c>
      <c r="F27" s="177"/>
      <c r="G27" s="177"/>
      <c r="H27" s="177"/>
      <c r="L27" s="81"/>
    </row>
    <row r="28" spans="2:12" s="1" customFormat="1" ht="6.95" hidden="1" customHeight="1" x14ac:dyDescent="0.2">
      <c r="B28" s="27"/>
      <c r="L28" s="27"/>
    </row>
    <row r="29" spans="2:12" s="1" customFormat="1" ht="6.95" hidden="1" customHeight="1" x14ac:dyDescent="0.2">
      <c r="B29" s="27"/>
      <c r="D29" s="45"/>
      <c r="E29" s="45"/>
      <c r="F29" s="45"/>
      <c r="G29" s="45"/>
      <c r="H29" s="45"/>
      <c r="I29" s="45"/>
      <c r="J29" s="45"/>
      <c r="K29" s="45"/>
      <c r="L29" s="27"/>
    </row>
    <row r="30" spans="2:12" s="1" customFormat="1" ht="25.35" hidden="1" customHeight="1" x14ac:dyDescent="0.2">
      <c r="B30" s="27"/>
      <c r="D30" s="82" t="s">
        <v>35</v>
      </c>
      <c r="J30" s="58">
        <f>ROUND(J79, 2)</f>
        <v>0</v>
      </c>
      <c r="L30" s="27"/>
    </row>
    <row r="31" spans="2:12" s="1" customFormat="1" ht="6.95" hidden="1" customHeight="1" x14ac:dyDescent="0.2">
      <c r="B31" s="27"/>
      <c r="D31" s="45"/>
      <c r="E31" s="45"/>
      <c r="F31" s="45"/>
      <c r="G31" s="45"/>
      <c r="H31" s="45"/>
      <c r="I31" s="45"/>
      <c r="J31" s="45"/>
      <c r="K31" s="45"/>
      <c r="L31" s="27"/>
    </row>
    <row r="32" spans="2:12" s="1" customFormat="1" ht="14.45" hidden="1" customHeight="1" x14ac:dyDescent="0.2">
      <c r="B32" s="27"/>
      <c r="F32" s="30" t="s">
        <v>37</v>
      </c>
      <c r="I32" s="30" t="s">
        <v>36</v>
      </c>
      <c r="J32" s="30" t="s">
        <v>38</v>
      </c>
      <c r="L32" s="27"/>
    </row>
    <row r="33" spans="2:12" s="1" customFormat="1" ht="14.45" hidden="1" customHeight="1" x14ac:dyDescent="0.2">
      <c r="B33" s="27"/>
      <c r="D33" s="47" t="s">
        <v>39</v>
      </c>
      <c r="E33" s="22" t="s">
        <v>40</v>
      </c>
      <c r="F33" s="83">
        <f>ROUND((SUM(BE79:BE95)),  2)</f>
        <v>0</v>
      </c>
      <c r="I33" s="84">
        <v>0.21</v>
      </c>
      <c r="J33" s="83">
        <f>ROUND(((SUM(BE79:BE95))*I33),  2)</f>
        <v>0</v>
      </c>
      <c r="L33" s="27"/>
    </row>
    <row r="34" spans="2:12" s="1" customFormat="1" ht="14.45" hidden="1" customHeight="1" x14ac:dyDescent="0.2">
      <c r="B34" s="27"/>
      <c r="E34" s="22" t="s">
        <v>41</v>
      </c>
      <c r="F34" s="83">
        <f>ROUND((SUM(BF79:BF95)),  2)</f>
        <v>0</v>
      </c>
      <c r="I34" s="84">
        <v>0.15</v>
      </c>
      <c r="J34" s="83">
        <f>ROUND(((SUM(BF79:BF95))*I34),  2)</f>
        <v>0</v>
      </c>
      <c r="L34" s="27"/>
    </row>
    <row r="35" spans="2:12" s="1" customFormat="1" ht="14.45" hidden="1" customHeight="1" x14ac:dyDescent="0.2">
      <c r="B35" s="27"/>
      <c r="E35" s="22" t="s">
        <v>42</v>
      </c>
      <c r="F35" s="83">
        <f>ROUND((SUM(BG79:BG95)),  2)</f>
        <v>0</v>
      </c>
      <c r="I35" s="84">
        <v>0.21</v>
      </c>
      <c r="J35" s="83">
        <f>0</f>
        <v>0</v>
      </c>
      <c r="L35" s="27"/>
    </row>
    <row r="36" spans="2:12" s="1" customFormat="1" ht="14.45" hidden="1" customHeight="1" x14ac:dyDescent="0.2">
      <c r="B36" s="27"/>
      <c r="E36" s="22" t="s">
        <v>43</v>
      </c>
      <c r="F36" s="83">
        <f>ROUND((SUM(BH79:BH95)),  2)</f>
        <v>0</v>
      </c>
      <c r="I36" s="84">
        <v>0.15</v>
      </c>
      <c r="J36" s="83">
        <f>0</f>
        <v>0</v>
      </c>
      <c r="L36" s="27"/>
    </row>
    <row r="37" spans="2:12" s="1" customFormat="1" ht="14.45" hidden="1" customHeight="1" x14ac:dyDescent="0.2">
      <c r="B37" s="27"/>
      <c r="E37" s="22" t="s">
        <v>44</v>
      </c>
      <c r="F37" s="83">
        <f>ROUND((SUM(BI79:BI95)),  2)</f>
        <v>0</v>
      </c>
      <c r="I37" s="84">
        <v>0</v>
      </c>
      <c r="J37" s="83">
        <f>0</f>
        <v>0</v>
      </c>
      <c r="L37" s="27"/>
    </row>
    <row r="38" spans="2:12" s="1" customFormat="1" ht="6.95" hidden="1" customHeight="1" x14ac:dyDescent="0.2">
      <c r="B38" s="27"/>
      <c r="L38" s="27"/>
    </row>
    <row r="39" spans="2:12" s="1" customFormat="1" ht="25.35" hidden="1" customHeight="1" x14ac:dyDescent="0.2">
      <c r="B39" s="27"/>
      <c r="C39" s="85"/>
      <c r="D39" s="86" t="s">
        <v>45</v>
      </c>
      <c r="E39" s="49"/>
      <c r="F39" s="49"/>
      <c r="G39" s="87" t="s">
        <v>46</v>
      </c>
      <c r="H39" s="88" t="s">
        <v>47</v>
      </c>
      <c r="I39" s="49"/>
      <c r="J39" s="89">
        <f>SUM(J30:J37)</f>
        <v>0</v>
      </c>
      <c r="K39" s="90"/>
      <c r="L39" s="27"/>
    </row>
    <row r="40" spans="2:12" s="1" customFormat="1" ht="14.45" hidden="1" customHeight="1" x14ac:dyDescent="0.2"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27"/>
    </row>
    <row r="41" spans="2:12" ht="11.25" hidden="1" x14ac:dyDescent="0.2"/>
    <row r="42" spans="2:12" ht="11.25" hidden="1" x14ac:dyDescent="0.2"/>
    <row r="43" spans="2:12" ht="11.25" hidden="1" x14ac:dyDescent="0.2"/>
    <row r="44" spans="2:12" s="1" customFormat="1" ht="6.95" customHeight="1" x14ac:dyDescent="0.2">
      <c r="B44" s="38"/>
      <c r="C44" s="39"/>
      <c r="D44" s="39"/>
      <c r="E44" s="39"/>
      <c r="F44" s="39"/>
      <c r="G44" s="39"/>
      <c r="H44" s="39"/>
      <c r="I44" s="39"/>
      <c r="J44" s="39"/>
      <c r="K44" s="39"/>
      <c r="L44" s="27"/>
    </row>
    <row r="45" spans="2:12" s="1" customFormat="1" ht="24.95" customHeight="1" x14ac:dyDescent="0.2">
      <c r="B45" s="27"/>
      <c r="C45" s="16" t="s">
        <v>101</v>
      </c>
      <c r="L45" s="27"/>
    </row>
    <row r="46" spans="2:12" s="1" customFormat="1" ht="6.95" customHeight="1" x14ac:dyDescent="0.2">
      <c r="B46" s="27"/>
      <c r="L46" s="27"/>
    </row>
    <row r="47" spans="2:12" s="1" customFormat="1" ht="12" customHeight="1" x14ac:dyDescent="0.2">
      <c r="B47" s="27"/>
      <c r="C47" s="22" t="s">
        <v>16</v>
      </c>
      <c r="L47" s="27"/>
    </row>
    <row r="48" spans="2:12" s="1" customFormat="1" ht="16.5" customHeight="1" x14ac:dyDescent="0.2">
      <c r="B48" s="27"/>
      <c r="E48" s="188" t="str">
        <f>E7</f>
        <v>Oprava trati v úseku Hlinsko v Čechách - Žďárec u Skutče</v>
      </c>
      <c r="F48" s="189"/>
      <c r="G48" s="189"/>
      <c r="H48" s="189"/>
      <c r="L48" s="27"/>
    </row>
    <row r="49" spans="2:47" s="1" customFormat="1" ht="12" customHeight="1" x14ac:dyDescent="0.2">
      <c r="B49" s="27"/>
      <c r="C49" s="22" t="s">
        <v>99</v>
      </c>
      <c r="L49" s="27"/>
    </row>
    <row r="50" spans="2:47" s="1" customFormat="1" ht="16.5" customHeight="1" x14ac:dyDescent="0.2">
      <c r="B50" s="27"/>
      <c r="E50" s="151" t="str">
        <f>E9</f>
        <v>SO 04 - Pročištění a reprofilace odvodňovacích zařízení v km 40,500 - 54,580</v>
      </c>
      <c r="F50" s="190"/>
      <c r="G50" s="190"/>
      <c r="H50" s="190"/>
      <c r="L50" s="27"/>
    </row>
    <row r="51" spans="2:47" s="1" customFormat="1" ht="6.95" customHeight="1" x14ac:dyDescent="0.2">
      <c r="B51" s="27"/>
      <c r="L51" s="27"/>
    </row>
    <row r="52" spans="2:47" s="1" customFormat="1" ht="12" customHeight="1" x14ac:dyDescent="0.2">
      <c r="B52" s="27"/>
      <c r="C52" s="22" t="s">
        <v>21</v>
      </c>
      <c r="F52" s="20" t="str">
        <f>F12</f>
        <v xml:space="preserve"> </v>
      </c>
      <c r="I52" s="22" t="s">
        <v>23</v>
      </c>
      <c r="J52" s="44" t="str">
        <f>IF(J12="","",J12)</f>
        <v>29. 3. 2023</v>
      </c>
      <c r="L52" s="27"/>
    </row>
    <row r="53" spans="2:47" s="1" customFormat="1" ht="6.95" customHeight="1" x14ac:dyDescent="0.2">
      <c r="B53" s="27"/>
      <c r="L53" s="27"/>
    </row>
    <row r="54" spans="2:47" s="1" customFormat="1" ht="15.2" customHeight="1" x14ac:dyDescent="0.2">
      <c r="B54" s="27"/>
      <c r="C54" s="22" t="s">
        <v>25</v>
      </c>
      <c r="F54" s="20" t="str">
        <f>E15</f>
        <v xml:space="preserve"> </v>
      </c>
      <c r="I54" s="22" t="s">
        <v>30</v>
      </c>
      <c r="J54" s="25" t="str">
        <f>E21</f>
        <v xml:space="preserve"> </v>
      </c>
      <c r="L54" s="27"/>
    </row>
    <row r="55" spans="2:47" s="1" customFormat="1" ht="15.2" customHeight="1" x14ac:dyDescent="0.2">
      <c r="B55" s="27"/>
      <c r="C55" s="22" t="s">
        <v>28</v>
      </c>
      <c r="F55" s="20" t="str">
        <f>IF(E18="","",E18)</f>
        <v>Vyplň údaj</v>
      </c>
      <c r="I55" s="22" t="s">
        <v>32</v>
      </c>
      <c r="J55" s="25" t="str">
        <f>E24</f>
        <v xml:space="preserve"> </v>
      </c>
      <c r="L55" s="27"/>
    </row>
    <row r="56" spans="2:47" s="1" customFormat="1" ht="10.35" customHeight="1" x14ac:dyDescent="0.2">
      <c r="B56" s="27"/>
      <c r="L56" s="27"/>
    </row>
    <row r="57" spans="2:47" s="1" customFormat="1" ht="29.25" customHeight="1" x14ac:dyDescent="0.2">
      <c r="B57" s="27"/>
      <c r="C57" s="91" t="s">
        <v>102</v>
      </c>
      <c r="D57" s="85"/>
      <c r="E57" s="85"/>
      <c r="F57" s="85"/>
      <c r="G57" s="85"/>
      <c r="H57" s="85"/>
      <c r="I57" s="85"/>
      <c r="J57" s="92" t="s">
        <v>103</v>
      </c>
      <c r="K57" s="85"/>
      <c r="L57" s="27"/>
    </row>
    <row r="58" spans="2:47" s="1" customFormat="1" ht="10.35" customHeight="1" x14ac:dyDescent="0.2">
      <c r="B58" s="27"/>
      <c r="L58" s="27"/>
    </row>
    <row r="59" spans="2:47" s="1" customFormat="1" ht="22.9" customHeight="1" x14ac:dyDescent="0.2">
      <c r="B59" s="27"/>
      <c r="C59" s="93" t="s">
        <v>67</v>
      </c>
      <c r="J59" s="58">
        <f>J79</f>
        <v>0</v>
      </c>
      <c r="L59" s="27"/>
      <c r="AU59" s="12" t="s">
        <v>104</v>
      </c>
    </row>
    <row r="60" spans="2:47" s="1" customFormat="1" ht="21.75" customHeight="1" x14ac:dyDescent="0.2">
      <c r="B60" s="27"/>
      <c r="L60" s="27"/>
    </row>
    <row r="61" spans="2:47" s="1" customFormat="1" ht="6.95" customHeight="1" x14ac:dyDescent="0.2"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27"/>
    </row>
    <row r="65" spans="2:65" s="1" customFormat="1" ht="6.95" customHeight="1" x14ac:dyDescent="0.2"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27"/>
    </row>
    <row r="66" spans="2:65" s="1" customFormat="1" ht="24.95" customHeight="1" x14ac:dyDescent="0.2">
      <c r="B66" s="27"/>
      <c r="C66" s="16" t="s">
        <v>105</v>
      </c>
      <c r="L66" s="27"/>
    </row>
    <row r="67" spans="2:65" s="1" customFormat="1" ht="6.95" customHeight="1" x14ac:dyDescent="0.2">
      <c r="B67" s="27"/>
      <c r="L67" s="27"/>
    </row>
    <row r="68" spans="2:65" s="1" customFormat="1" ht="12" customHeight="1" x14ac:dyDescent="0.2">
      <c r="B68" s="27"/>
      <c r="C68" s="22" t="s">
        <v>16</v>
      </c>
      <c r="L68" s="27"/>
    </row>
    <row r="69" spans="2:65" s="1" customFormat="1" ht="16.5" customHeight="1" x14ac:dyDescent="0.2">
      <c r="B69" s="27"/>
      <c r="E69" s="188" t="str">
        <f>E7</f>
        <v>Oprava trati v úseku Hlinsko v Čechách - Žďárec u Skutče</v>
      </c>
      <c r="F69" s="189"/>
      <c r="G69" s="189"/>
      <c r="H69" s="189"/>
      <c r="L69" s="27"/>
    </row>
    <row r="70" spans="2:65" s="1" customFormat="1" ht="12" customHeight="1" x14ac:dyDescent="0.2">
      <c r="B70" s="27"/>
      <c r="C70" s="22" t="s">
        <v>99</v>
      </c>
      <c r="L70" s="27"/>
    </row>
    <row r="71" spans="2:65" s="1" customFormat="1" ht="16.5" customHeight="1" x14ac:dyDescent="0.2">
      <c r="B71" s="27"/>
      <c r="E71" s="151" t="str">
        <f>E9</f>
        <v>SO 04 - Pročištění a reprofilace odvodňovacích zařízení v km 40,500 - 54,580</v>
      </c>
      <c r="F71" s="190"/>
      <c r="G71" s="190"/>
      <c r="H71" s="190"/>
      <c r="L71" s="27"/>
    </row>
    <row r="72" spans="2:65" s="1" customFormat="1" ht="6.95" customHeight="1" x14ac:dyDescent="0.2">
      <c r="B72" s="27"/>
      <c r="L72" s="27"/>
    </row>
    <row r="73" spans="2:65" s="1" customFormat="1" ht="12" customHeight="1" x14ac:dyDescent="0.2">
      <c r="B73" s="27"/>
      <c r="C73" s="22" t="s">
        <v>21</v>
      </c>
      <c r="F73" s="20" t="str">
        <f>F12</f>
        <v xml:space="preserve"> </v>
      </c>
      <c r="I73" s="22" t="s">
        <v>23</v>
      </c>
      <c r="J73" s="44" t="str">
        <f>IF(J12="","",J12)</f>
        <v>29. 3. 2023</v>
      </c>
      <c r="L73" s="27"/>
    </row>
    <row r="74" spans="2:65" s="1" customFormat="1" ht="6.95" customHeight="1" x14ac:dyDescent="0.2">
      <c r="B74" s="27"/>
      <c r="L74" s="27"/>
    </row>
    <row r="75" spans="2:65" s="1" customFormat="1" ht="15.2" customHeight="1" x14ac:dyDescent="0.2">
      <c r="B75" s="27"/>
      <c r="C75" s="22" t="s">
        <v>25</v>
      </c>
      <c r="F75" s="20" t="str">
        <f>E15</f>
        <v xml:space="preserve"> </v>
      </c>
      <c r="I75" s="22" t="s">
        <v>30</v>
      </c>
      <c r="J75" s="25" t="str">
        <f>E21</f>
        <v xml:space="preserve"> </v>
      </c>
      <c r="L75" s="27"/>
    </row>
    <row r="76" spans="2:65" s="1" customFormat="1" ht="15.2" customHeight="1" x14ac:dyDescent="0.2">
      <c r="B76" s="27"/>
      <c r="C76" s="22" t="s">
        <v>28</v>
      </c>
      <c r="F76" s="20" t="str">
        <f>IF(E18="","",E18)</f>
        <v>Vyplň údaj</v>
      </c>
      <c r="I76" s="22" t="s">
        <v>32</v>
      </c>
      <c r="J76" s="25" t="str">
        <f>E24</f>
        <v xml:space="preserve"> </v>
      </c>
      <c r="L76" s="27"/>
    </row>
    <row r="77" spans="2:65" s="1" customFormat="1" ht="10.35" customHeight="1" x14ac:dyDescent="0.2">
      <c r="B77" s="27"/>
      <c r="L77" s="27"/>
    </row>
    <row r="78" spans="2:65" s="8" customFormat="1" ht="29.25" customHeight="1" x14ac:dyDescent="0.2">
      <c r="B78" s="94"/>
      <c r="C78" s="95" t="s">
        <v>106</v>
      </c>
      <c r="D78" s="96" t="s">
        <v>54</v>
      </c>
      <c r="E78" s="96" t="s">
        <v>50</v>
      </c>
      <c r="F78" s="96" t="s">
        <v>51</v>
      </c>
      <c r="G78" s="96" t="s">
        <v>107</v>
      </c>
      <c r="H78" s="96" t="s">
        <v>108</v>
      </c>
      <c r="I78" s="96" t="s">
        <v>109</v>
      </c>
      <c r="J78" s="96" t="s">
        <v>103</v>
      </c>
      <c r="K78" s="97" t="s">
        <v>110</v>
      </c>
      <c r="L78" s="94"/>
      <c r="M78" s="51" t="s">
        <v>19</v>
      </c>
      <c r="N78" s="52" t="s">
        <v>39</v>
      </c>
      <c r="O78" s="52" t="s">
        <v>111</v>
      </c>
      <c r="P78" s="52" t="s">
        <v>112</v>
      </c>
      <c r="Q78" s="52" t="s">
        <v>113</v>
      </c>
      <c r="R78" s="52" t="s">
        <v>114</v>
      </c>
      <c r="S78" s="52" t="s">
        <v>115</v>
      </c>
      <c r="T78" s="53" t="s">
        <v>116</v>
      </c>
    </row>
    <row r="79" spans="2:65" s="1" customFormat="1" ht="22.9" customHeight="1" x14ac:dyDescent="0.25">
      <c r="B79" s="27"/>
      <c r="C79" s="56" t="s">
        <v>117</v>
      </c>
      <c r="J79" s="98">
        <f>BK79</f>
        <v>0</v>
      </c>
      <c r="L79" s="27"/>
      <c r="M79" s="54"/>
      <c r="N79" s="45"/>
      <c r="O79" s="45"/>
      <c r="P79" s="99">
        <f>SUM(P80:P95)</f>
        <v>0</v>
      </c>
      <c r="Q79" s="45"/>
      <c r="R79" s="99">
        <f>SUM(R80:R95)</f>
        <v>0</v>
      </c>
      <c r="S79" s="45"/>
      <c r="T79" s="100">
        <f>SUM(T80:T95)</f>
        <v>0</v>
      </c>
      <c r="AT79" s="12" t="s">
        <v>68</v>
      </c>
      <c r="AU79" s="12" t="s">
        <v>104</v>
      </c>
      <c r="BK79" s="101">
        <f>SUM(BK80:BK95)</f>
        <v>0</v>
      </c>
    </row>
    <row r="80" spans="2:65" s="1" customFormat="1" ht="37.9" customHeight="1" x14ac:dyDescent="0.2">
      <c r="B80" s="27"/>
      <c r="C80" s="102" t="s">
        <v>77</v>
      </c>
      <c r="D80" s="102" t="s">
        <v>118</v>
      </c>
      <c r="E80" s="103" t="s">
        <v>822</v>
      </c>
      <c r="F80" s="104" t="s">
        <v>967</v>
      </c>
      <c r="G80" s="105" t="s">
        <v>254</v>
      </c>
      <c r="H80" s="106">
        <v>3455</v>
      </c>
      <c r="I80" s="107"/>
      <c r="J80" s="108">
        <f>ROUND(I80*H80,2)</f>
        <v>0</v>
      </c>
      <c r="K80" s="104" t="s">
        <v>122</v>
      </c>
      <c r="L80" s="27"/>
      <c r="M80" s="109" t="s">
        <v>19</v>
      </c>
      <c r="N80" s="110" t="s">
        <v>40</v>
      </c>
      <c r="P80" s="111">
        <f>O80*H80</f>
        <v>0</v>
      </c>
      <c r="Q80" s="111">
        <v>0</v>
      </c>
      <c r="R80" s="111">
        <f>Q80*H80</f>
        <v>0</v>
      </c>
      <c r="S80" s="111">
        <v>0</v>
      </c>
      <c r="T80" s="112">
        <f>S80*H80</f>
        <v>0</v>
      </c>
      <c r="AR80" s="113" t="s">
        <v>123</v>
      </c>
      <c r="AT80" s="113" t="s">
        <v>118</v>
      </c>
      <c r="AU80" s="113" t="s">
        <v>69</v>
      </c>
      <c r="AY80" s="12" t="s">
        <v>124</v>
      </c>
      <c r="BE80" s="114">
        <f>IF(N80="základní",J80,0)</f>
        <v>0</v>
      </c>
      <c r="BF80" s="114">
        <f>IF(N80="snížená",J80,0)</f>
        <v>0</v>
      </c>
      <c r="BG80" s="114">
        <f>IF(N80="zákl. přenesená",J80,0)</f>
        <v>0</v>
      </c>
      <c r="BH80" s="114">
        <f>IF(N80="sníž. přenesená",J80,0)</f>
        <v>0</v>
      </c>
      <c r="BI80" s="114">
        <f>IF(N80="nulová",J80,0)</f>
        <v>0</v>
      </c>
      <c r="BJ80" s="12" t="s">
        <v>77</v>
      </c>
      <c r="BK80" s="114">
        <f>ROUND(I80*H80,2)</f>
        <v>0</v>
      </c>
      <c r="BL80" s="12" t="s">
        <v>123</v>
      </c>
      <c r="BM80" s="113" t="s">
        <v>79</v>
      </c>
    </row>
    <row r="81" spans="2:65" s="1" customFormat="1" ht="39" x14ac:dyDescent="0.2">
      <c r="B81" s="27"/>
      <c r="D81" s="115" t="s">
        <v>125</v>
      </c>
      <c r="F81" s="116" t="s">
        <v>968</v>
      </c>
      <c r="I81" s="117"/>
      <c r="L81" s="27"/>
      <c r="M81" s="118"/>
      <c r="T81" s="48"/>
      <c r="AT81" s="12" t="s">
        <v>125</v>
      </c>
      <c r="AU81" s="12" t="s">
        <v>69</v>
      </c>
    </row>
    <row r="82" spans="2:65" s="1" customFormat="1" ht="55.5" customHeight="1" x14ac:dyDescent="0.2">
      <c r="B82" s="27"/>
      <c r="C82" s="102" t="s">
        <v>79</v>
      </c>
      <c r="D82" s="102" t="s">
        <v>118</v>
      </c>
      <c r="E82" s="103" t="s">
        <v>231</v>
      </c>
      <c r="F82" s="104" t="s">
        <v>969</v>
      </c>
      <c r="G82" s="105" t="s">
        <v>199</v>
      </c>
      <c r="H82" s="106">
        <v>4837</v>
      </c>
      <c r="I82" s="107"/>
      <c r="J82" s="108">
        <f>ROUND(I82*H82,2)</f>
        <v>0</v>
      </c>
      <c r="K82" s="104" t="s">
        <v>122</v>
      </c>
      <c r="L82" s="27"/>
      <c r="M82" s="109" t="s">
        <v>19</v>
      </c>
      <c r="N82" s="110" t="s">
        <v>40</v>
      </c>
      <c r="P82" s="111">
        <f>O82*H82</f>
        <v>0</v>
      </c>
      <c r="Q82" s="111">
        <v>0</v>
      </c>
      <c r="R82" s="111">
        <f>Q82*H82</f>
        <v>0</v>
      </c>
      <c r="S82" s="111">
        <v>0</v>
      </c>
      <c r="T82" s="112">
        <f>S82*H82</f>
        <v>0</v>
      </c>
      <c r="AR82" s="113" t="s">
        <v>123</v>
      </c>
      <c r="AT82" s="113" t="s">
        <v>118</v>
      </c>
      <c r="AU82" s="113" t="s">
        <v>69</v>
      </c>
      <c r="AY82" s="12" t="s">
        <v>124</v>
      </c>
      <c r="BE82" s="114">
        <f>IF(N82="základní",J82,0)</f>
        <v>0</v>
      </c>
      <c r="BF82" s="114">
        <f>IF(N82="snížená",J82,0)</f>
        <v>0</v>
      </c>
      <c r="BG82" s="114">
        <f>IF(N82="zákl. přenesená",J82,0)</f>
        <v>0</v>
      </c>
      <c r="BH82" s="114">
        <f>IF(N82="sníž. přenesená",J82,0)</f>
        <v>0</v>
      </c>
      <c r="BI82" s="114">
        <f>IF(N82="nulová",J82,0)</f>
        <v>0</v>
      </c>
      <c r="BJ82" s="12" t="s">
        <v>77</v>
      </c>
      <c r="BK82" s="114">
        <f>ROUND(I82*H82,2)</f>
        <v>0</v>
      </c>
      <c r="BL82" s="12" t="s">
        <v>123</v>
      </c>
      <c r="BM82" s="113" t="s">
        <v>123</v>
      </c>
    </row>
    <row r="83" spans="2:65" s="1" customFormat="1" ht="29.25" x14ac:dyDescent="0.2">
      <c r="B83" s="27"/>
      <c r="D83" s="115" t="s">
        <v>125</v>
      </c>
      <c r="F83" s="116" t="s">
        <v>970</v>
      </c>
      <c r="I83" s="117"/>
      <c r="L83" s="27"/>
      <c r="M83" s="118"/>
      <c r="T83" s="48"/>
      <c r="AT83" s="12" t="s">
        <v>125</v>
      </c>
      <c r="AU83" s="12" t="s">
        <v>69</v>
      </c>
    </row>
    <row r="84" spans="2:65" s="1" customFormat="1" ht="33" customHeight="1" x14ac:dyDescent="0.2">
      <c r="B84" s="27"/>
      <c r="C84" s="102" t="s">
        <v>130</v>
      </c>
      <c r="D84" s="102" t="s">
        <v>118</v>
      </c>
      <c r="E84" s="103" t="s">
        <v>235</v>
      </c>
      <c r="F84" s="104" t="s">
        <v>931</v>
      </c>
      <c r="G84" s="105" t="s">
        <v>227</v>
      </c>
      <c r="H84" s="106">
        <v>2000</v>
      </c>
      <c r="I84" s="107"/>
      <c r="J84" s="108">
        <f>ROUND(I84*H84,2)</f>
        <v>0</v>
      </c>
      <c r="K84" s="104" t="s">
        <v>122</v>
      </c>
      <c r="L84" s="27"/>
      <c r="M84" s="109" t="s">
        <v>19</v>
      </c>
      <c r="N84" s="110" t="s">
        <v>40</v>
      </c>
      <c r="P84" s="111">
        <f>O84*H84</f>
        <v>0</v>
      </c>
      <c r="Q84" s="111">
        <v>0</v>
      </c>
      <c r="R84" s="111">
        <f>Q84*H84</f>
        <v>0</v>
      </c>
      <c r="S84" s="111">
        <v>0</v>
      </c>
      <c r="T84" s="112">
        <f>S84*H84</f>
        <v>0</v>
      </c>
      <c r="AR84" s="113" t="s">
        <v>123</v>
      </c>
      <c r="AT84" s="113" t="s">
        <v>118</v>
      </c>
      <c r="AU84" s="113" t="s">
        <v>69</v>
      </c>
      <c r="AY84" s="12" t="s">
        <v>124</v>
      </c>
      <c r="BE84" s="114">
        <f>IF(N84="základní",J84,0)</f>
        <v>0</v>
      </c>
      <c r="BF84" s="114">
        <f>IF(N84="snížená",J84,0)</f>
        <v>0</v>
      </c>
      <c r="BG84" s="114">
        <f>IF(N84="zákl. přenesená",J84,0)</f>
        <v>0</v>
      </c>
      <c r="BH84" s="114">
        <f>IF(N84="sníž. přenesená",J84,0)</f>
        <v>0</v>
      </c>
      <c r="BI84" s="114">
        <f>IF(N84="nulová",J84,0)</f>
        <v>0</v>
      </c>
      <c r="BJ84" s="12" t="s">
        <v>77</v>
      </c>
      <c r="BK84" s="114">
        <f>ROUND(I84*H84,2)</f>
        <v>0</v>
      </c>
      <c r="BL84" s="12" t="s">
        <v>123</v>
      </c>
      <c r="BM84" s="113" t="s">
        <v>133</v>
      </c>
    </row>
    <row r="85" spans="2:65" s="1" customFormat="1" ht="19.5" x14ac:dyDescent="0.2">
      <c r="B85" s="27"/>
      <c r="D85" s="115" t="s">
        <v>125</v>
      </c>
      <c r="F85" s="116" t="s">
        <v>971</v>
      </c>
      <c r="I85" s="117"/>
      <c r="L85" s="27"/>
      <c r="M85" s="118"/>
      <c r="T85" s="48"/>
      <c r="AT85" s="12" t="s">
        <v>125</v>
      </c>
      <c r="AU85" s="12" t="s">
        <v>69</v>
      </c>
    </row>
    <row r="86" spans="2:65" s="1" customFormat="1" ht="16.5" customHeight="1" x14ac:dyDescent="0.2">
      <c r="B86" s="27"/>
      <c r="C86" s="102" t="s">
        <v>123</v>
      </c>
      <c r="D86" s="102" t="s">
        <v>118</v>
      </c>
      <c r="E86" s="103" t="s">
        <v>972</v>
      </c>
      <c r="F86" s="104" t="s">
        <v>973</v>
      </c>
      <c r="G86" s="105" t="s">
        <v>121</v>
      </c>
      <c r="H86" s="106">
        <v>10</v>
      </c>
      <c r="I86" s="107"/>
      <c r="J86" s="108">
        <f>ROUND(I86*H86,2)</f>
        <v>0</v>
      </c>
      <c r="K86" s="104" t="s">
        <v>19</v>
      </c>
      <c r="L86" s="27"/>
      <c r="M86" s="109" t="s">
        <v>19</v>
      </c>
      <c r="N86" s="110" t="s">
        <v>40</v>
      </c>
      <c r="P86" s="111">
        <f>O86*H86</f>
        <v>0</v>
      </c>
      <c r="Q86" s="111">
        <v>0</v>
      </c>
      <c r="R86" s="111">
        <f>Q86*H86</f>
        <v>0</v>
      </c>
      <c r="S86" s="111">
        <v>0</v>
      </c>
      <c r="T86" s="112">
        <f>S86*H86</f>
        <v>0</v>
      </c>
      <c r="AR86" s="113" t="s">
        <v>123</v>
      </c>
      <c r="AT86" s="113" t="s">
        <v>118</v>
      </c>
      <c r="AU86" s="113" t="s">
        <v>69</v>
      </c>
      <c r="AY86" s="12" t="s">
        <v>124</v>
      </c>
      <c r="BE86" s="114">
        <f>IF(N86="základní",J86,0)</f>
        <v>0</v>
      </c>
      <c r="BF86" s="114">
        <f>IF(N86="snížená",J86,0)</f>
        <v>0</v>
      </c>
      <c r="BG86" s="114">
        <f>IF(N86="zákl. přenesená",J86,0)</f>
        <v>0</v>
      </c>
      <c r="BH86" s="114">
        <f>IF(N86="sníž. přenesená",J86,0)</f>
        <v>0</v>
      </c>
      <c r="BI86" s="114">
        <f>IF(N86="nulová",J86,0)</f>
        <v>0</v>
      </c>
      <c r="BJ86" s="12" t="s">
        <v>77</v>
      </c>
      <c r="BK86" s="114">
        <f>ROUND(I86*H86,2)</f>
        <v>0</v>
      </c>
      <c r="BL86" s="12" t="s">
        <v>123</v>
      </c>
      <c r="BM86" s="113" t="s">
        <v>162</v>
      </c>
    </row>
    <row r="87" spans="2:65" s="1" customFormat="1" ht="19.5" x14ac:dyDescent="0.2">
      <c r="B87" s="27"/>
      <c r="D87" s="115" t="s">
        <v>125</v>
      </c>
      <c r="F87" s="116" t="s">
        <v>974</v>
      </c>
      <c r="I87" s="117"/>
      <c r="L87" s="27"/>
      <c r="M87" s="118"/>
      <c r="T87" s="48"/>
      <c r="AT87" s="12" t="s">
        <v>125</v>
      </c>
      <c r="AU87" s="12" t="s">
        <v>69</v>
      </c>
    </row>
    <row r="88" spans="2:65" s="1" customFormat="1" ht="62.65" customHeight="1" x14ac:dyDescent="0.2">
      <c r="B88" s="27"/>
      <c r="C88" s="102" t="s">
        <v>148</v>
      </c>
      <c r="D88" s="102" t="s">
        <v>118</v>
      </c>
      <c r="E88" s="103" t="s">
        <v>197</v>
      </c>
      <c r="F88" s="104" t="s">
        <v>879</v>
      </c>
      <c r="G88" s="105" t="s">
        <v>199</v>
      </c>
      <c r="H88" s="106">
        <v>40</v>
      </c>
      <c r="I88" s="107"/>
      <c r="J88" s="108">
        <f>ROUND(I88*H88,2)</f>
        <v>0</v>
      </c>
      <c r="K88" s="104" t="s">
        <v>122</v>
      </c>
      <c r="L88" s="27"/>
      <c r="M88" s="109" t="s">
        <v>19</v>
      </c>
      <c r="N88" s="110" t="s">
        <v>40</v>
      </c>
      <c r="P88" s="111">
        <f>O88*H88</f>
        <v>0</v>
      </c>
      <c r="Q88" s="111">
        <v>0</v>
      </c>
      <c r="R88" s="111">
        <f>Q88*H88</f>
        <v>0</v>
      </c>
      <c r="S88" s="111">
        <v>0</v>
      </c>
      <c r="T88" s="112">
        <f>S88*H88</f>
        <v>0</v>
      </c>
      <c r="AR88" s="113" t="s">
        <v>123</v>
      </c>
      <c r="AT88" s="113" t="s">
        <v>118</v>
      </c>
      <c r="AU88" s="113" t="s">
        <v>69</v>
      </c>
      <c r="AY88" s="12" t="s">
        <v>124</v>
      </c>
      <c r="BE88" s="114">
        <f>IF(N88="základní",J88,0)</f>
        <v>0</v>
      </c>
      <c r="BF88" s="114">
        <f>IF(N88="snížená",J88,0)</f>
        <v>0</v>
      </c>
      <c r="BG88" s="114">
        <f>IF(N88="zákl. přenesená",J88,0)</f>
        <v>0</v>
      </c>
      <c r="BH88" s="114">
        <f>IF(N88="sníž. přenesená",J88,0)</f>
        <v>0</v>
      </c>
      <c r="BI88" s="114">
        <f>IF(N88="nulová",J88,0)</f>
        <v>0</v>
      </c>
      <c r="BJ88" s="12" t="s">
        <v>77</v>
      </c>
      <c r="BK88" s="114">
        <f>ROUND(I88*H88,2)</f>
        <v>0</v>
      </c>
      <c r="BL88" s="12" t="s">
        <v>123</v>
      </c>
      <c r="BM88" s="113" t="s">
        <v>167</v>
      </c>
    </row>
    <row r="89" spans="2:65" s="1" customFormat="1" ht="19.5" x14ac:dyDescent="0.2">
      <c r="B89" s="27"/>
      <c r="D89" s="115" t="s">
        <v>125</v>
      </c>
      <c r="F89" s="116" t="s">
        <v>975</v>
      </c>
      <c r="I89" s="117"/>
      <c r="L89" s="27"/>
      <c r="M89" s="118"/>
      <c r="T89" s="48"/>
      <c r="AT89" s="12" t="s">
        <v>125</v>
      </c>
      <c r="AU89" s="12" t="s">
        <v>69</v>
      </c>
    </row>
    <row r="90" spans="2:65" s="1" customFormat="1" ht="44.25" customHeight="1" x14ac:dyDescent="0.2">
      <c r="B90" s="27"/>
      <c r="C90" s="102" t="s">
        <v>133</v>
      </c>
      <c r="D90" s="102" t="s">
        <v>118</v>
      </c>
      <c r="E90" s="103" t="s">
        <v>396</v>
      </c>
      <c r="F90" s="104" t="s">
        <v>945</v>
      </c>
      <c r="G90" s="105" t="s">
        <v>199</v>
      </c>
      <c r="H90" s="106">
        <v>40</v>
      </c>
      <c r="I90" s="107"/>
      <c r="J90" s="108">
        <f>ROUND(I90*H90,2)</f>
        <v>0</v>
      </c>
      <c r="K90" s="104" t="s">
        <v>122</v>
      </c>
      <c r="L90" s="27"/>
      <c r="M90" s="109" t="s">
        <v>19</v>
      </c>
      <c r="N90" s="110" t="s">
        <v>40</v>
      </c>
      <c r="P90" s="111">
        <f>O90*H90</f>
        <v>0</v>
      </c>
      <c r="Q90" s="111">
        <v>0</v>
      </c>
      <c r="R90" s="111">
        <f>Q90*H90</f>
        <v>0</v>
      </c>
      <c r="S90" s="111">
        <v>0</v>
      </c>
      <c r="T90" s="112">
        <f>S90*H90</f>
        <v>0</v>
      </c>
      <c r="AR90" s="113" t="s">
        <v>123</v>
      </c>
      <c r="AT90" s="113" t="s">
        <v>118</v>
      </c>
      <c r="AU90" s="113" t="s">
        <v>69</v>
      </c>
      <c r="AY90" s="12" t="s">
        <v>124</v>
      </c>
      <c r="BE90" s="114">
        <f>IF(N90="základní",J90,0)</f>
        <v>0</v>
      </c>
      <c r="BF90" s="114">
        <f>IF(N90="snížená",J90,0)</f>
        <v>0</v>
      </c>
      <c r="BG90" s="114">
        <f>IF(N90="zákl. přenesená",J90,0)</f>
        <v>0</v>
      </c>
      <c r="BH90" s="114">
        <f>IF(N90="sníž. přenesená",J90,0)</f>
        <v>0</v>
      </c>
      <c r="BI90" s="114">
        <f>IF(N90="nulová",J90,0)</f>
        <v>0</v>
      </c>
      <c r="BJ90" s="12" t="s">
        <v>77</v>
      </c>
      <c r="BK90" s="114">
        <f>ROUND(I90*H90,2)</f>
        <v>0</v>
      </c>
      <c r="BL90" s="12" t="s">
        <v>123</v>
      </c>
      <c r="BM90" s="113" t="s">
        <v>171</v>
      </c>
    </row>
    <row r="91" spans="2:65" s="1" customFormat="1" ht="19.5" x14ac:dyDescent="0.2">
      <c r="B91" s="27"/>
      <c r="D91" s="115" t="s">
        <v>125</v>
      </c>
      <c r="F91" s="116" t="s">
        <v>976</v>
      </c>
      <c r="I91" s="117"/>
      <c r="L91" s="27"/>
      <c r="M91" s="118"/>
      <c r="T91" s="48"/>
      <c r="AT91" s="12" t="s">
        <v>125</v>
      </c>
      <c r="AU91" s="12" t="s">
        <v>69</v>
      </c>
    </row>
    <row r="92" spans="2:65" s="1" customFormat="1" ht="62.65" customHeight="1" x14ac:dyDescent="0.2">
      <c r="B92" s="27"/>
      <c r="C92" s="102" t="s">
        <v>173</v>
      </c>
      <c r="D92" s="102" t="s">
        <v>118</v>
      </c>
      <c r="E92" s="103" t="s">
        <v>455</v>
      </c>
      <c r="F92" s="104" t="s">
        <v>963</v>
      </c>
      <c r="G92" s="105" t="s">
        <v>199</v>
      </c>
      <c r="H92" s="106">
        <v>40</v>
      </c>
      <c r="I92" s="107"/>
      <c r="J92" s="108">
        <f>ROUND(I92*H92,2)</f>
        <v>0</v>
      </c>
      <c r="K92" s="104" t="s">
        <v>122</v>
      </c>
      <c r="L92" s="27"/>
      <c r="M92" s="109" t="s">
        <v>19</v>
      </c>
      <c r="N92" s="110" t="s">
        <v>40</v>
      </c>
      <c r="P92" s="111">
        <f>O92*H92</f>
        <v>0</v>
      </c>
      <c r="Q92" s="111">
        <v>0</v>
      </c>
      <c r="R92" s="111">
        <f>Q92*H92</f>
        <v>0</v>
      </c>
      <c r="S92" s="111">
        <v>0</v>
      </c>
      <c r="T92" s="112">
        <f>S92*H92</f>
        <v>0</v>
      </c>
      <c r="AR92" s="113" t="s">
        <v>123</v>
      </c>
      <c r="AT92" s="113" t="s">
        <v>118</v>
      </c>
      <c r="AU92" s="113" t="s">
        <v>69</v>
      </c>
      <c r="AY92" s="12" t="s">
        <v>124</v>
      </c>
      <c r="BE92" s="114">
        <f>IF(N92="základní",J92,0)</f>
        <v>0</v>
      </c>
      <c r="BF92" s="114">
        <f>IF(N92="snížená",J92,0)</f>
        <v>0</v>
      </c>
      <c r="BG92" s="114">
        <f>IF(N92="zákl. přenesená",J92,0)</f>
        <v>0</v>
      </c>
      <c r="BH92" s="114">
        <f>IF(N92="sníž. přenesená",J92,0)</f>
        <v>0</v>
      </c>
      <c r="BI92" s="114">
        <f>IF(N92="nulová",J92,0)</f>
        <v>0</v>
      </c>
      <c r="BJ92" s="12" t="s">
        <v>77</v>
      </c>
      <c r="BK92" s="114">
        <f>ROUND(I92*H92,2)</f>
        <v>0</v>
      </c>
      <c r="BL92" s="12" t="s">
        <v>123</v>
      </c>
      <c r="BM92" s="113" t="s">
        <v>176</v>
      </c>
    </row>
    <row r="93" spans="2:65" s="1" customFormat="1" ht="19.5" x14ac:dyDescent="0.2">
      <c r="B93" s="27"/>
      <c r="D93" s="115" t="s">
        <v>125</v>
      </c>
      <c r="F93" s="116" t="s">
        <v>977</v>
      </c>
      <c r="I93" s="117"/>
      <c r="L93" s="27"/>
      <c r="M93" s="118"/>
      <c r="T93" s="48"/>
      <c r="AT93" s="12" t="s">
        <v>125</v>
      </c>
      <c r="AU93" s="12" t="s">
        <v>69</v>
      </c>
    </row>
    <row r="94" spans="2:65" s="1" customFormat="1" ht="49.15" customHeight="1" x14ac:dyDescent="0.2">
      <c r="B94" s="27"/>
      <c r="C94" s="102" t="s">
        <v>162</v>
      </c>
      <c r="D94" s="102" t="s">
        <v>118</v>
      </c>
      <c r="E94" s="103" t="s">
        <v>460</v>
      </c>
      <c r="F94" s="104" t="s">
        <v>978</v>
      </c>
      <c r="G94" s="105" t="s">
        <v>199</v>
      </c>
      <c r="H94" s="106">
        <v>40</v>
      </c>
      <c r="I94" s="107"/>
      <c r="J94" s="108">
        <f>ROUND(I94*H94,2)</f>
        <v>0</v>
      </c>
      <c r="K94" s="104" t="s">
        <v>122</v>
      </c>
      <c r="L94" s="27"/>
      <c r="M94" s="109" t="s">
        <v>19</v>
      </c>
      <c r="N94" s="110" t="s">
        <v>40</v>
      </c>
      <c r="P94" s="111">
        <f>O94*H94</f>
        <v>0</v>
      </c>
      <c r="Q94" s="111">
        <v>0</v>
      </c>
      <c r="R94" s="111">
        <f>Q94*H94</f>
        <v>0</v>
      </c>
      <c r="S94" s="111">
        <v>0</v>
      </c>
      <c r="T94" s="112">
        <f>S94*H94</f>
        <v>0</v>
      </c>
      <c r="AR94" s="113" t="s">
        <v>123</v>
      </c>
      <c r="AT94" s="113" t="s">
        <v>118</v>
      </c>
      <c r="AU94" s="113" t="s">
        <v>69</v>
      </c>
      <c r="AY94" s="12" t="s">
        <v>124</v>
      </c>
      <c r="BE94" s="114">
        <f>IF(N94="základní",J94,0)</f>
        <v>0</v>
      </c>
      <c r="BF94" s="114">
        <f>IF(N94="snížená",J94,0)</f>
        <v>0</v>
      </c>
      <c r="BG94" s="114">
        <f>IF(N94="zákl. přenesená",J94,0)</f>
        <v>0</v>
      </c>
      <c r="BH94" s="114">
        <f>IF(N94="sníž. přenesená",J94,0)</f>
        <v>0</v>
      </c>
      <c r="BI94" s="114">
        <f>IF(N94="nulová",J94,0)</f>
        <v>0</v>
      </c>
      <c r="BJ94" s="12" t="s">
        <v>77</v>
      </c>
      <c r="BK94" s="114">
        <f>ROUND(I94*H94,2)</f>
        <v>0</v>
      </c>
      <c r="BL94" s="12" t="s">
        <v>123</v>
      </c>
      <c r="BM94" s="113" t="s">
        <v>180</v>
      </c>
    </row>
    <row r="95" spans="2:65" s="1" customFormat="1" ht="19.5" x14ac:dyDescent="0.2">
      <c r="B95" s="27"/>
      <c r="D95" s="115" t="s">
        <v>125</v>
      </c>
      <c r="F95" s="116" t="s">
        <v>979</v>
      </c>
      <c r="I95" s="117"/>
      <c r="L95" s="27"/>
      <c r="M95" s="119"/>
      <c r="N95" s="120"/>
      <c r="O95" s="120"/>
      <c r="P95" s="120"/>
      <c r="Q95" s="120"/>
      <c r="R95" s="120"/>
      <c r="S95" s="120"/>
      <c r="T95" s="121"/>
      <c r="AT95" s="12" t="s">
        <v>125</v>
      </c>
      <c r="AU95" s="12" t="s">
        <v>69</v>
      </c>
    </row>
    <row r="96" spans="2:65" s="1" customFormat="1" ht="6.95" customHeight="1" x14ac:dyDescent="0.2"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27"/>
    </row>
  </sheetData>
  <sheetProtection algorithmName="SHA-512" hashValue="SQuBWJPdpSJoQDnuODDALA5/g5YraM3HmEzHIXQAQljWHVp+n06Zc7ts3X7Qo+DIHtCmzXkYaTfOBA1tjgE/Kg==" saltValue="OcyOiMCKiCsLWAgYVyisWH3jy1r5HM8XDgOqow+XirTV2q2GrHZMcbjZTwaOIrKw4vlbRJtRAlsaRl6JsFMwAQ==" spinCount="100000" sheet="1" objects="1" scenarios="1" formatColumns="0" formatRows="0" autoFilter="0"/>
  <autoFilter ref="C78:K95" xr:uid="{00000000-0009-0000-0000-000005000000}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00"/>
  <sheetViews>
    <sheetView showGridLines="0" topLeftCell="A68" workbookViewId="0"/>
  </sheetViews>
  <sheetFormatPr defaultRowHeight="12.7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AT2" s="12" t="s">
        <v>94</v>
      </c>
    </row>
    <row r="3" spans="2:46" ht="6.95" hidden="1" customHeight="1" x14ac:dyDescent="0.2">
      <c r="B3" s="13"/>
      <c r="C3" s="14"/>
      <c r="D3" s="14"/>
      <c r="E3" s="14"/>
      <c r="F3" s="14"/>
      <c r="G3" s="14"/>
      <c r="H3" s="14"/>
      <c r="I3" s="14"/>
      <c r="J3" s="14"/>
      <c r="K3" s="14"/>
      <c r="L3" s="15"/>
      <c r="AT3" s="12" t="s">
        <v>79</v>
      </c>
    </row>
    <row r="4" spans="2:46" ht="24.95" hidden="1" customHeight="1" x14ac:dyDescent="0.2">
      <c r="B4" s="15"/>
      <c r="D4" s="16" t="s">
        <v>98</v>
      </c>
      <c r="L4" s="15"/>
      <c r="M4" s="80" t="s">
        <v>10</v>
      </c>
      <c r="AT4" s="12" t="s">
        <v>4</v>
      </c>
    </row>
    <row r="5" spans="2:46" ht="6.95" hidden="1" customHeight="1" x14ac:dyDescent="0.2">
      <c r="B5" s="15"/>
      <c r="L5" s="15"/>
    </row>
    <row r="6" spans="2:46" ht="12" hidden="1" customHeight="1" x14ac:dyDescent="0.2">
      <c r="B6" s="15"/>
      <c r="D6" s="22" t="s">
        <v>16</v>
      </c>
      <c r="L6" s="15"/>
    </row>
    <row r="7" spans="2:46" ht="16.5" hidden="1" customHeight="1" x14ac:dyDescent="0.2">
      <c r="B7" s="15"/>
      <c r="E7" s="188" t="str">
        <f>'Rekapitulace stavby'!K6</f>
        <v>Oprava trati v úseku Hlinsko v Čechách - Žďárec u Skutče</v>
      </c>
      <c r="F7" s="189"/>
      <c r="G7" s="189"/>
      <c r="H7" s="189"/>
      <c r="L7" s="15"/>
    </row>
    <row r="8" spans="2:46" s="1" customFormat="1" ht="12" hidden="1" customHeight="1" x14ac:dyDescent="0.2">
      <c r="B8" s="27"/>
      <c r="D8" s="22" t="s">
        <v>99</v>
      </c>
      <c r="L8" s="27"/>
    </row>
    <row r="9" spans="2:46" s="1" customFormat="1" ht="16.5" hidden="1" customHeight="1" x14ac:dyDescent="0.2">
      <c r="B9" s="27"/>
      <c r="E9" s="151" t="s">
        <v>980</v>
      </c>
      <c r="F9" s="190"/>
      <c r="G9" s="190"/>
      <c r="H9" s="190"/>
      <c r="L9" s="27"/>
    </row>
    <row r="10" spans="2:46" s="1" customFormat="1" ht="11.25" hidden="1" x14ac:dyDescent="0.2">
      <c r="B10" s="27"/>
      <c r="L10" s="27"/>
    </row>
    <row r="11" spans="2:46" s="1" customFormat="1" ht="12" hidden="1" customHeight="1" x14ac:dyDescent="0.2">
      <c r="B11" s="27"/>
      <c r="D11" s="22" t="s">
        <v>18</v>
      </c>
      <c r="F11" s="20" t="s">
        <v>19</v>
      </c>
      <c r="I11" s="22" t="s">
        <v>20</v>
      </c>
      <c r="J11" s="20" t="s">
        <v>19</v>
      </c>
      <c r="L11" s="27"/>
    </row>
    <row r="12" spans="2:46" s="1" customFormat="1" ht="12" hidden="1" customHeight="1" x14ac:dyDescent="0.2">
      <c r="B12" s="27"/>
      <c r="D12" s="22" t="s">
        <v>21</v>
      </c>
      <c r="F12" s="20" t="s">
        <v>22</v>
      </c>
      <c r="I12" s="22" t="s">
        <v>23</v>
      </c>
      <c r="J12" s="44" t="str">
        <f>'Rekapitulace stavby'!AN8</f>
        <v>29. 3. 2023</v>
      </c>
      <c r="L12" s="27"/>
    </row>
    <row r="13" spans="2:46" s="1" customFormat="1" ht="10.9" hidden="1" customHeight="1" x14ac:dyDescent="0.2">
      <c r="B13" s="27"/>
      <c r="L13" s="27"/>
    </row>
    <row r="14" spans="2:46" s="1" customFormat="1" ht="12" hidden="1" customHeight="1" x14ac:dyDescent="0.2">
      <c r="B14" s="27"/>
      <c r="D14" s="22" t="s">
        <v>25</v>
      </c>
      <c r="I14" s="22" t="s">
        <v>26</v>
      </c>
      <c r="J14" s="20" t="str">
        <f>IF('Rekapitulace stavby'!AN10="","",'Rekapitulace stavby'!AN10)</f>
        <v/>
      </c>
      <c r="L14" s="27"/>
    </row>
    <row r="15" spans="2:46" s="1" customFormat="1" ht="18" hidden="1" customHeight="1" x14ac:dyDescent="0.2">
      <c r="B15" s="27"/>
      <c r="E15" s="20" t="str">
        <f>IF('Rekapitulace stavby'!E11="","",'Rekapitulace stavby'!E11)</f>
        <v xml:space="preserve"> </v>
      </c>
      <c r="I15" s="22" t="s">
        <v>27</v>
      </c>
      <c r="J15" s="20" t="str">
        <f>IF('Rekapitulace stavby'!AN11="","",'Rekapitulace stavby'!AN11)</f>
        <v/>
      </c>
      <c r="L15" s="27"/>
    </row>
    <row r="16" spans="2:46" s="1" customFormat="1" ht="6.95" hidden="1" customHeight="1" x14ac:dyDescent="0.2">
      <c r="B16" s="27"/>
      <c r="L16" s="27"/>
    </row>
    <row r="17" spans="2:12" s="1" customFormat="1" ht="12" hidden="1" customHeight="1" x14ac:dyDescent="0.2">
      <c r="B17" s="27"/>
      <c r="D17" s="22" t="s">
        <v>28</v>
      </c>
      <c r="I17" s="22" t="s">
        <v>26</v>
      </c>
      <c r="J17" s="23" t="str">
        <f>'Rekapitulace stavby'!AN13</f>
        <v>Vyplň údaj</v>
      </c>
      <c r="L17" s="27"/>
    </row>
    <row r="18" spans="2:12" s="1" customFormat="1" ht="18" hidden="1" customHeight="1" x14ac:dyDescent="0.2">
      <c r="B18" s="27"/>
      <c r="E18" s="191" t="str">
        <f>'Rekapitulace stavby'!E14</f>
        <v>Vyplň údaj</v>
      </c>
      <c r="F18" s="172"/>
      <c r="G18" s="172"/>
      <c r="H18" s="172"/>
      <c r="I18" s="22" t="s">
        <v>27</v>
      </c>
      <c r="J18" s="23" t="str">
        <f>'Rekapitulace stavby'!AN14</f>
        <v>Vyplň údaj</v>
      </c>
      <c r="L18" s="27"/>
    </row>
    <row r="19" spans="2:12" s="1" customFormat="1" ht="6.95" hidden="1" customHeight="1" x14ac:dyDescent="0.2">
      <c r="B19" s="27"/>
      <c r="L19" s="27"/>
    </row>
    <row r="20" spans="2:12" s="1" customFormat="1" ht="12" hidden="1" customHeight="1" x14ac:dyDescent="0.2">
      <c r="B20" s="27"/>
      <c r="D20" s="22" t="s">
        <v>30</v>
      </c>
      <c r="I20" s="22" t="s">
        <v>26</v>
      </c>
      <c r="J20" s="20" t="str">
        <f>IF('Rekapitulace stavby'!AN16="","",'Rekapitulace stavby'!AN16)</f>
        <v/>
      </c>
      <c r="L20" s="27"/>
    </row>
    <row r="21" spans="2:12" s="1" customFormat="1" ht="18" hidden="1" customHeight="1" x14ac:dyDescent="0.2">
      <c r="B21" s="27"/>
      <c r="E21" s="20" t="str">
        <f>IF('Rekapitulace stavby'!E17="","",'Rekapitulace stavby'!E17)</f>
        <v xml:space="preserve"> </v>
      </c>
      <c r="I21" s="22" t="s">
        <v>27</v>
      </c>
      <c r="J21" s="20" t="str">
        <f>IF('Rekapitulace stavby'!AN17="","",'Rekapitulace stavby'!AN17)</f>
        <v/>
      </c>
      <c r="L21" s="27"/>
    </row>
    <row r="22" spans="2:12" s="1" customFormat="1" ht="6.95" hidden="1" customHeight="1" x14ac:dyDescent="0.2">
      <c r="B22" s="27"/>
      <c r="L22" s="27"/>
    </row>
    <row r="23" spans="2:12" s="1" customFormat="1" ht="12" hidden="1" customHeight="1" x14ac:dyDescent="0.2">
      <c r="B23" s="27"/>
      <c r="D23" s="22" t="s">
        <v>32</v>
      </c>
      <c r="I23" s="22" t="s">
        <v>26</v>
      </c>
      <c r="J23" s="20" t="str">
        <f>IF('Rekapitulace stavby'!AN19="","",'Rekapitulace stavby'!AN19)</f>
        <v/>
      </c>
      <c r="L23" s="27"/>
    </row>
    <row r="24" spans="2:12" s="1" customFormat="1" ht="18" hidden="1" customHeight="1" x14ac:dyDescent="0.2">
      <c r="B24" s="27"/>
      <c r="E24" s="20" t="str">
        <f>IF('Rekapitulace stavby'!E20="","",'Rekapitulace stavby'!E20)</f>
        <v xml:space="preserve"> </v>
      </c>
      <c r="I24" s="22" t="s">
        <v>27</v>
      </c>
      <c r="J24" s="20" t="str">
        <f>IF('Rekapitulace stavby'!AN20="","",'Rekapitulace stavby'!AN20)</f>
        <v/>
      </c>
      <c r="L24" s="27"/>
    </row>
    <row r="25" spans="2:12" s="1" customFormat="1" ht="6.95" hidden="1" customHeight="1" x14ac:dyDescent="0.2">
      <c r="B25" s="27"/>
      <c r="L25" s="27"/>
    </row>
    <row r="26" spans="2:12" s="1" customFormat="1" ht="12" hidden="1" customHeight="1" x14ac:dyDescent="0.2">
      <c r="B26" s="27"/>
      <c r="D26" s="22" t="s">
        <v>33</v>
      </c>
      <c r="L26" s="27"/>
    </row>
    <row r="27" spans="2:12" s="7" customFormat="1" ht="16.5" hidden="1" customHeight="1" x14ac:dyDescent="0.2">
      <c r="B27" s="81"/>
      <c r="E27" s="177" t="s">
        <v>19</v>
      </c>
      <c r="F27" s="177"/>
      <c r="G27" s="177"/>
      <c r="H27" s="177"/>
      <c r="L27" s="81"/>
    </row>
    <row r="28" spans="2:12" s="1" customFormat="1" ht="6.95" hidden="1" customHeight="1" x14ac:dyDescent="0.2">
      <c r="B28" s="27"/>
      <c r="L28" s="27"/>
    </row>
    <row r="29" spans="2:12" s="1" customFormat="1" ht="6.95" hidden="1" customHeight="1" x14ac:dyDescent="0.2">
      <c r="B29" s="27"/>
      <c r="D29" s="45"/>
      <c r="E29" s="45"/>
      <c r="F29" s="45"/>
      <c r="G29" s="45"/>
      <c r="H29" s="45"/>
      <c r="I29" s="45"/>
      <c r="J29" s="45"/>
      <c r="K29" s="45"/>
      <c r="L29" s="27"/>
    </row>
    <row r="30" spans="2:12" s="1" customFormat="1" ht="25.35" hidden="1" customHeight="1" x14ac:dyDescent="0.2">
      <c r="B30" s="27"/>
      <c r="D30" s="82" t="s">
        <v>35</v>
      </c>
      <c r="J30" s="58">
        <f>ROUND(J79, 2)</f>
        <v>0</v>
      </c>
      <c r="L30" s="27"/>
    </row>
    <row r="31" spans="2:12" s="1" customFormat="1" ht="6.95" hidden="1" customHeight="1" x14ac:dyDescent="0.2">
      <c r="B31" s="27"/>
      <c r="D31" s="45"/>
      <c r="E31" s="45"/>
      <c r="F31" s="45"/>
      <c r="G31" s="45"/>
      <c r="H31" s="45"/>
      <c r="I31" s="45"/>
      <c r="J31" s="45"/>
      <c r="K31" s="45"/>
      <c r="L31" s="27"/>
    </row>
    <row r="32" spans="2:12" s="1" customFormat="1" ht="14.45" hidden="1" customHeight="1" x14ac:dyDescent="0.2">
      <c r="B32" s="27"/>
      <c r="F32" s="30" t="s">
        <v>37</v>
      </c>
      <c r="I32" s="30" t="s">
        <v>36</v>
      </c>
      <c r="J32" s="30" t="s">
        <v>38</v>
      </c>
      <c r="L32" s="27"/>
    </row>
    <row r="33" spans="2:12" s="1" customFormat="1" ht="14.45" hidden="1" customHeight="1" x14ac:dyDescent="0.2">
      <c r="B33" s="27"/>
      <c r="D33" s="47" t="s">
        <v>39</v>
      </c>
      <c r="E33" s="22" t="s">
        <v>40</v>
      </c>
      <c r="F33" s="83">
        <f>ROUND((SUM(BE79:BE99)),  2)</f>
        <v>0</v>
      </c>
      <c r="I33" s="84">
        <v>0.21</v>
      </c>
      <c r="J33" s="83">
        <f>ROUND(((SUM(BE79:BE99))*I33),  2)</f>
        <v>0</v>
      </c>
      <c r="L33" s="27"/>
    </row>
    <row r="34" spans="2:12" s="1" customFormat="1" ht="14.45" hidden="1" customHeight="1" x14ac:dyDescent="0.2">
      <c r="B34" s="27"/>
      <c r="E34" s="22" t="s">
        <v>41</v>
      </c>
      <c r="F34" s="83">
        <f>ROUND((SUM(BF79:BF99)),  2)</f>
        <v>0</v>
      </c>
      <c r="I34" s="84">
        <v>0.15</v>
      </c>
      <c r="J34" s="83">
        <f>ROUND(((SUM(BF79:BF99))*I34),  2)</f>
        <v>0</v>
      </c>
      <c r="L34" s="27"/>
    </row>
    <row r="35" spans="2:12" s="1" customFormat="1" ht="14.45" hidden="1" customHeight="1" x14ac:dyDescent="0.2">
      <c r="B35" s="27"/>
      <c r="E35" s="22" t="s">
        <v>42</v>
      </c>
      <c r="F35" s="83">
        <f>ROUND((SUM(BG79:BG99)),  2)</f>
        <v>0</v>
      </c>
      <c r="I35" s="84">
        <v>0.21</v>
      </c>
      <c r="J35" s="83">
        <f>0</f>
        <v>0</v>
      </c>
      <c r="L35" s="27"/>
    </row>
    <row r="36" spans="2:12" s="1" customFormat="1" ht="14.45" hidden="1" customHeight="1" x14ac:dyDescent="0.2">
      <c r="B36" s="27"/>
      <c r="E36" s="22" t="s">
        <v>43</v>
      </c>
      <c r="F36" s="83">
        <f>ROUND((SUM(BH79:BH99)),  2)</f>
        <v>0</v>
      </c>
      <c r="I36" s="84">
        <v>0.15</v>
      </c>
      <c r="J36" s="83">
        <f>0</f>
        <v>0</v>
      </c>
      <c r="L36" s="27"/>
    </row>
    <row r="37" spans="2:12" s="1" customFormat="1" ht="14.45" hidden="1" customHeight="1" x14ac:dyDescent="0.2">
      <c r="B37" s="27"/>
      <c r="E37" s="22" t="s">
        <v>44</v>
      </c>
      <c r="F37" s="83">
        <f>ROUND((SUM(BI79:BI99)),  2)</f>
        <v>0</v>
      </c>
      <c r="I37" s="84">
        <v>0</v>
      </c>
      <c r="J37" s="83">
        <f>0</f>
        <v>0</v>
      </c>
      <c r="L37" s="27"/>
    </row>
    <row r="38" spans="2:12" s="1" customFormat="1" ht="6.95" hidden="1" customHeight="1" x14ac:dyDescent="0.2">
      <c r="B38" s="27"/>
      <c r="L38" s="27"/>
    </row>
    <row r="39" spans="2:12" s="1" customFormat="1" ht="25.35" hidden="1" customHeight="1" x14ac:dyDescent="0.2">
      <c r="B39" s="27"/>
      <c r="C39" s="85"/>
      <c r="D39" s="86" t="s">
        <v>45</v>
      </c>
      <c r="E39" s="49"/>
      <c r="F39" s="49"/>
      <c r="G39" s="87" t="s">
        <v>46</v>
      </c>
      <c r="H39" s="88" t="s">
        <v>47</v>
      </c>
      <c r="I39" s="49"/>
      <c r="J39" s="89">
        <f>SUM(J30:J37)</f>
        <v>0</v>
      </c>
      <c r="K39" s="90"/>
      <c r="L39" s="27"/>
    </row>
    <row r="40" spans="2:12" s="1" customFormat="1" ht="14.45" hidden="1" customHeight="1" x14ac:dyDescent="0.2"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27"/>
    </row>
    <row r="41" spans="2:12" ht="11.25" hidden="1" x14ac:dyDescent="0.2"/>
    <row r="42" spans="2:12" ht="11.25" hidden="1" x14ac:dyDescent="0.2"/>
    <row r="43" spans="2:12" ht="11.25" hidden="1" x14ac:dyDescent="0.2"/>
    <row r="44" spans="2:12" s="1" customFormat="1" ht="6.95" customHeight="1" x14ac:dyDescent="0.2">
      <c r="B44" s="38"/>
      <c r="C44" s="39"/>
      <c r="D44" s="39"/>
      <c r="E44" s="39"/>
      <c r="F44" s="39"/>
      <c r="G44" s="39"/>
      <c r="H44" s="39"/>
      <c r="I44" s="39"/>
      <c r="J44" s="39"/>
      <c r="K44" s="39"/>
      <c r="L44" s="27"/>
    </row>
    <row r="45" spans="2:12" s="1" customFormat="1" ht="24.95" customHeight="1" x14ac:dyDescent="0.2">
      <c r="B45" s="27"/>
      <c r="C45" s="16" t="s">
        <v>101</v>
      </c>
      <c r="L45" s="27"/>
    </row>
    <row r="46" spans="2:12" s="1" customFormat="1" ht="6.95" customHeight="1" x14ac:dyDescent="0.2">
      <c r="B46" s="27"/>
      <c r="L46" s="27"/>
    </row>
    <row r="47" spans="2:12" s="1" customFormat="1" ht="12" customHeight="1" x14ac:dyDescent="0.2">
      <c r="B47" s="27"/>
      <c r="C47" s="22" t="s">
        <v>16</v>
      </c>
      <c r="L47" s="27"/>
    </row>
    <row r="48" spans="2:12" s="1" customFormat="1" ht="16.5" customHeight="1" x14ac:dyDescent="0.2">
      <c r="B48" s="27"/>
      <c r="E48" s="188" t="str">
        <f>E7</f>
        <v>Oprava trati v úseku Hlinsko v Čechách - Žďárec u Skutče</v>
      </c>
      <c r="F48" s="189"/>
      <c r="G48" s="189"/>
      <c r="H48" s="189"/>
      <c r="L48" s="27"/>
    </row>
    <row r="49" spans="2:47" s="1" customFormat="1" ht="12" customHeight="1" x14ac:dyDescent="0.2">
      <c r="B49" s="27"/>
      <c r="C49" s="22" t="s">
        <v>99</v>
      </c>
      <c r="L49" s="27"/>
    </row>
    <row r="50" spans="2:47" s="1" customFormat="1" ht="16.5" customHeight="1" x14ac:dyDescent="0.2">
      <c r="B50" s="27"/>
      <c r="E50" s="151" t="str">
        <f>E9</f>
        <v xml:space="preserve">SO 05 - NEOCEŇOVAT - Materiál dodávaný OŘ </v>
      </c>
      <c r="F50" s="190"/>
      <c r="G50" s="190"/>
      <c r="H50" s="190"/>
      <c r="L50" s="27"/>
    </row>
    <row r="51" spans="2:47" s="1" customFormat="1" ht="6.95" customHeight="1" x14ac:dyDescent="0.2">
      <c r="B51" s="27"/>
      <c r="L51" s="27"/>
    </row>
    <row r="52" spans="2:47" s="1" customFormat="1" ht="12" customHeight="1" x14ac:dyDescent="0.2">
      <c r="B52" s="27"/>
      <c r="C52" s="22" t="s">
        <v>21</v>
      </c>
      <c r="F52" s="20" t="str">
        <f>F12</f>
        <v xml:space="preserve"> </v>
      </c>
      <c r="I52" s="22" t="s">
        <v>23</v>
      </c>
      <c r="J52" s="44" t="str">
        <f>IF(J12="","",J12)</f>
        <v>29. 3. 2023</v>
      </c>
      <c r="L52" s="27"/>
    </row>
    <row r="53" spans="2:47" s="1" customFormat="1" ht="6.95" customHeight="1" x14ac:dyDescent="0.2">
      <c r="B53" s="27"/>
      <c r="L53" s="27"/>
    </row>
    <row r="54" spans="2:47" s="1" customFormat="1" ht="15.2" customHeight="1" x14ac:dyDescent="0.2">
      <c r="B54" s="27"/>
      <c r="C54" s="22" t="s">
        <v>25</v>
      </c>
      <c r="F54" s="20" t="str">
        <f>E15</f>
        <v xml:space="preserve"> </v>
      </c>
      <c r="I54" s="22" t="s">
        <v>30</v>
      </c>
      <c r="J54" s="25" t="str">
        <f>E21</f>
        <v xml:space="preserve"> </v>
      </c>
      <c r="L54" s="27"/>
    </row>
    <row r="55" spans="2:47" s="1" customFormat="1" ht="15.2" customHeight="1" x14ac:dyDescent="0.2">
      <c r="B55" s="27"/>
      <c r="C55" s="22" t="s">
        <v>28</v>
      </c>
      <c r="F55" s="20" t="str">
        <f>IF(E18="","",E18)</f>
        <v>Vyplň údaj</v>
      </c>
      <c r="I55" s="22" t="s">
        <v>32</v>
      </c>
      <c r="J55" s="25" t="str">
        <f>E24</f>
        <v xml:space="preserve"> </v>
      </c>
      <c r="L55" s="27"/>
    </row>
    <row r="56" spans="2:47" s="1" customFormat="1" ht="10.35" customHeight="1" x14ac:dyDescent="0.2">
      <c r="B56" s="27"/>
      <c r="L56" s="27"/>
    </row>
    <row r="57" spans="2:47" s="1" customFormat="1" ht="29.25" customHeight="1" x14ac:dyDescent="0.2">
      <c r="B57" s="27"/>
      <c r="C57" s="91" t="s">
        <v>102</v>
      </c>
      <c r="D57" s="85"/>
      <c r="E57" s="85"/>
      <c r="F57" s="85"/>
      <c r="G57" s="85"/>
      <c r="H57" s="85"/>
      <c r="I57" s="85"/>
      <c r="J57" s="92" t="s">
        <v>103</v>
      </c>
      <c r="K57" s="85"/>
      <c r="L57" s="27"/>
    </row>
    <row r="58" spans="2:47" s="1" customFormat="1" ht="10.35" customHeight="1" x14ac:dyDescent="0.2">
      <c r="B58" s="27"/>
      <c r="L58" s="27"/>
    </row>
    <row r="59" spans="2:47" s="1" customFormat="1" ht="22.9" customHeight="1" x14ac:dyDescent="0.2">
      <c r="B59" s="27"/>
      <c r="C59" s="93" t="s">
        <v>67</v>
      </c>
      <c r="J59" s="58">
        <f>J79</f>
        <v>0</v>
      </c>
      <c r="L59" s="27"/>
      <c r="AU59" s="12" t="s">
        <v>104</v>
      </c>
    </row>
    <row r="60" spans="2:47" s="1" customFormat="1" ht="21.75" customHeight="1" x14ac:dyDescent="0.2">
      <c r="B60" s="27"/>
      <c r="L60" s="27"/>
    </row>
    <row r="61" spans="2:47" s="1" customFormat="1" ht="6.95" customHeight="1" x14ac:dyDescent="0.2"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27"/>
    </row>
    <row r="65" spans="2:65" s="1" customFormat="1" ht="6.95" customHeight="1" x14ac:dyDescent="0.2"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27"/>
    </row>
    <row r="66" spans="2:65" s="1" customFormat="1" ht="24.95" customHeight="1" x14ac:dyDescent="0.2">
      <c r="B66" s="27"/>
      <c r="C66" s="16" t="s">
        <v>105</v>
      </c>
      <c r="L66" s="27"/>
    </row>
    <row r="67" spans="2:65" s="1" customFormat="1" ht="6.95" customHeight="1" x14ac:dyDescent="0.2">
      <c r="B67" s="27"/>
      <c r="L67" s="27"/>
    </row>
    <row r="68" spans="2:65" s="1" customFormat="1" ht="12" customHeight="1" x14ac:dyDescent="0.2">
      <c r="B68" s="27"/>
      <c r="C68" s="22" t="s">
        <v>16</v>
      </c>
      <c r="L68" s="27"/>
    </row>
    <row r="69" spans="2:65" s="1" customFormat="1" ht="16.5" customHeight="1" x14ac:dyDescent="0.2">
      <c r="B69" s="27"/>
      <c r="E69" s="188" t="str">
        <f>E7</f>
        <v>Oprava trati v úseku Hlinsko v Čechách - Žďárec u Skutče</v>
      </c>
      <c r="F69" s="189"/>
      <c r="G69" s="189"/>
      <c r="H69" s="189"/>
      <c r="L69" s="27"/>
    </row>
    <row r="70" spans="2:65" s="1" customFormat="1" ht="12" customHeight="1" x14ac:dyDescent="0.2">
      <c r="B70" s="27"/>
      <c r="C70" s="22" t="s">
        <v>99</v>
      </c>
      <c r="L70" s="27"/>
    </row>
    <row r="71" spans="2:65" s="1" customFormat="1" ht="16.5" customHeight="1" x14ac:dyDescent="0.2">
      <c r="B71" s="27"/>
      <c r="E71" s="151" t="str">
        <f>E9</f>
        <v xml:space="preserve">SO 05 - NEOCEŇOVAT - Materiál dodávaný OŘ </v>
      </c>
      <c r="F71" s="190"/>
      <c r="G71" s="190"/>
      <c r="H71" s="190"/>
      <c r="L71" s="27"/>
    </row>
    <row r="72" spans="2:65" s="1" customFormat="1" ht="6.95" customHeight="1" x14ac:dyDescent="0.2">
      <c r="B72" s="27"/>
      <c r="L72" s="27"/>
    </row>
    <row r="73" spans="2:65" s="1" customFormat="1" ht="12" customHeight="1" x14ac:dyDescent="0.2">
      <c r="B73" s="27"/>
      <c r="C73" s="22" t="s">
        <v>21</v>
      </c>
      <c r="F73" s="20" t="str">
        <f>F12</f>
        <v xml:space="preserve"> </v>
      </c>
      <c r="I73" s="22" t="s">
        <v>23</v>
      </c>
      <c r="J73" s="44" t="str">
        <f>IF(J12="","",J12)</f>
        <v>29. 3. 2023</v>
      </c>
      <c r="L73" s="27"/>
    </row>
    <row r="74" spans="2:65" s="1" customFormat="1" ht="6.95" customHeight="1" x14ac:dyDescent="0.2">
      <c r="B74" s="27"/>
      <c r="L74" s="27"/>
    </row>
    <row r="75" spans="2:65" s="1" customFormat="1" ht="15.2" customHeight="1" x14ac:dyDescent="0.2">
      <c r="B75" s="27"/>
      <c r="C75" s="22" t="s">
        <v>25</v>
      </c>
      <c r="F75" s="20" t="str">
        <f>E15</f>
        <v xml:space="preserve"> </v>
      </c>
      <c r="I75" s="22" t="s">
        <v>30</v>
      </c>
      <c r="J75" s="25" t="str">
        <f>E21</f>
        <v xml:space="preserve"> </v>
      </c>
      <c r="L75" s="27"/>
    </row>
    <row r="76" spans="2:65" s="1" customFormat="1" ht="15.2" customHeight="1" x14ac:dyDescent="0.2">
      <c r="B76" s="27"/>
      <c r="C76" s="22" t="s">
        <v>28</v>
      </c>
      <c r="F76" s="20" t="str">
        <f>IF(E18="","",E18)</f>
        <v>Vyplň údaj</v>
      </c>
      <c r="I76" s="22" t="s">
        <v>32</v>
      </c>
      <c r="J76" s="25" t="str">
        <f>E24</f>
        <v xml:space="preserve"> </v>
      </c>
      <c r="L76" s="27"/>
    </row>
    <row r="77" spans="2:65" s="1" customFormat="1" ht="10.35" customHeight="1" x14ac:dyDescent="0.2">
      <c r="B77" s="27"/>
      <c r="L77" s="27"/>
    </row>
    <row r="78" spans="2:65" s="8" customFormat="1" ht="29.25" customHeight="1" x14ac:dyDescent="0.2">
      <c r="B78" s="94"/>
      <c r="C78" s="95" t="s">
        <v>106</v>
      </c>
      <c r="D78" s="96" t="s">
        <v>54</v>
      </c>
      <c r="E78" s="96" t="s">
        <v>50</v>
      </c>
      <c r="F78" s="96" t="s">
        <v>51</v>
      </c>
      <c r="G78" s="96" t="s">
        <v>107</v>
      </c>
      <c r="H78" s="96" t="s">
        <v>108</v>
      </c>
      <c r="I78" s="96" t="s">
        <v>109</v>
      </c>
      <c r="J78" s="96" t="s">
        <v>103</v>
      </c>
      <c r="K78" s="97" t="s">
        <v>110</v>
      </c>
      <c r="L78" s="94"/>
      <c r="M78" s="51" t="s">
        <v>19</v>
      </c>
      <c r="N78" s="52" t="s">
        <v>39</v>
      </c>
      <c r="O78" s="52" t="s">
        <v>111</v>
      </c>
      <c r="P78" s="52" t="s">
        <v>112</v>
      </c>
      <c r="Q78" s="52" t="s">
        <v>113</v>
      </c>
      <c r="R78" s="52" t="s">
        <v>114</v>
      </c>
      <c r="S78" s="52" t="s">
        <v>115</v>
      </c>
      <c r="T78" s="53" t="s">
        <v>116</v>
      </c>
    </row>
    <row r="79" spans="2:65" s="1" customFormat="1" ht="22.9" customHeight="1" x14ac:dyDescent="0.25">
      <c r="B79" s="27"/>
      <c r="C79" s="56" t="s">
        <v>117</v>
      </c>
      <c r="J79" s="98">
        <f>BK79</f>
        <v>0</v>
      </c>
      <c r="L79" s="27"/>
      <c r="M79" s="54"/>
      <c r="N79" s="45"/>
      <c r="O79" s="45"/>
      <c r="P79" s="99">
        <f>SUM(P80:P99)</f>
        <v>0</v>
      </c>
      <c r="Q79" s="45"/>
      <c r="R79" s="99">
        <f>SUM(R80:R99)</f>
        <v>20.29644</v>
      </c>
      <c r="S79" s="45"/>
      <c r="T79" s="100">
        <f>SUM(T80:T99)</f>
        <v>0</v>
      </c>
      <c r="AT79" s="12" t="s">
        <v>68</v>
      </c>
      <c r="AU79" s="12" t="s">
        <v>104</v>
      </c>
      <c r="BK79" s="101">
        <f>SUM(BK80:BK99)</f>
        <v>0</v>
      </c>
    </row>
    <row r="80" spans="2:65" s="1" customFormat="1" ht="16.5" customHeight="1" x14ac:dyDescent="0.2">
      <c r="B80" s="27"/>
      <c r="C80" s="136" t="s">
        <v>77</v>
      </c>
      <c r="D80" s="136" t="s">
        <v>159</v>
      </c>
      <c r="E80" s="137" t="s">
        <v>981</v>
      </c>
      <c r="F80" s="138" t="s">
        <v>982</v>
      </c>
      <c r="G80" s="139" t="s">
        <v>121</v>
      </c>
      <c r="H80" s="140">
        <v>2980</v>
      </c>
      <c r="I80" s="141"/>
      <c r="J80" s="142">
        <f>ROUND(I80*H80,2)</f>
        <v>0</v>
      </c>
      <c r="K80" s="138" t="s">
        <v>122</v>
      </c>
      <c r="L80" s="143"/>
      <c r="M80" s="144" t="s">
        <v>19</v>
      </c>
      <c r="N80" s="145" t="s">
        <v>40</v>
      </c>
      <c r="P80" s="111">
        <f>O80*H80</f>
        <v>0</v>
      </c>
      <c r="Q80" s="111">
        <v>0</v>
      </c>
      <c r="R80" s="111">
        <f>Q80*H80</f>
        <v>0</v>
      </c>
      <c r="S80" s="111">
        <v>0</v>
      </c>
      <c r="T80" s="112">
        <f>S80*H80</f>
        <v>0</v>
      </c>
      <c r="AR80" s="113" t="s">
        <v>162</v>
      </c>
      <c r="AT80" s="113" t="s">
        <v>159</v>
      </c>
      <c r="AU80" s="113" t="s">
        <v>69</v>
      </c>
      <c r="AY80" s="12" t="s">
        <v>124</v>
      </c>
      <c r="BE80" s="114">
        <f>IF(N80="základní",J80,0)</f>
        <v>0</v>
      </c>
      <c r="BF80" s="114">
        <f>IF(N80="snížená",J80,0)</f>
        <v>0</v>
      </c>
      <c r="BG80" s="114">
        <f>IF(N80="zákl. přenesená",J80,0)</f>
        <v>0</v>
      </c>
      <c r="BH80" s="114">
        <f>IF(N80="sníž. přenesená",J80,0)</f>
        <v>0</v>
      </c>
      <c r="BI80" s="114">
        <f>IF(N80="nulová",J80,0)</f>
        <v>0</v>
      </c>
      <c r="BJ80" s="12" t="s">
        <v>77</v>
      </c>
      <c r="BK80" s="114">
        <f>ROUND(I80*H80,2)</f>
        <v>0</v>
      </c>
      <c r="BL80" s="12" t="s">
        <v>123</v>
      </c>
      <c r="BM80" s="113" t="s">
        <v>79</v>
      </c>
    </row>
    <row r="81" spans="2:65" s="1" customFormat="1" ht="19.5" x14ac:dyDescent="0.2">
      <c r="B81" s="27"/>
      <c r="D81" s="115" t="s">
        <v>125</v>
      </c>
      <c r="F81" s="116" t="s">
        <v>983</v>
      </c>
      <c r="I81" s="117"/>
      <c r="L81" s="27"/>
      <c r="M81" s="118"/>
      <c r="T81" s="48"/>
      <c r="AT81" s="12" t="s">
        <v>125</v>
      </c>
      <c r="AU81" s="12" t="s">
        <v>69</v>
      </c>
    </row>
    <row r="82" spans="2:65" s="1" customFormat="1" ht="16.5" customHeight="1" x14ac:dyDescent="0.2">
      <c r="B82" s="27"/>
      <c r="C82" s="136" t="s">
        <v>79</v>
      </c>
      <c r="D82" s="136" t="s">
        <v>159</v>
      </c>
      <c r="E82" s="137" t="s">
        <v>984</v>
      </c>
      <c r="F82" s="138" t="s">
        <v>985</v>
      </c>
      <c r="G82" s="139" t="s">
        <v>121</v>
      </c>
      <c r="H82" s="140">
        <v>460</v>
      </c>
      <c r="I82" s="141"/>
      <c r="J82" s="142">
        <f>ROUND(I82*H82,2)</f>
        <v>0</v>
      </c>
      <c r="K82" s="138" t="s">
        <v>122</v>
      </c>
      <c r="L82" s="143"/>
      <c r="M82" s="144" t="s">
        <v>19</v>
      </c>
      <c r="N82" s="145" t="s">
        <v>40</v>
      </c>
      <c r="P82" s="111">
        <f>O82*H82</f>
        <v>0</v>
      </c>
      <c r="Q82" s="111">
        <v>0</v>
      </c>
      <c r="R82" s="111">
        <f>Q82*H82</f>
        <v>0</v>
      </c>
      <c r="S82" s="111">
        <v>0</v>
      </c>
      <c r="T82" s="112">
        <f>S82*H82</f>
        <v>0</v>
      </c>
      <c r="AR82" s="113" t="s">
        <v>162</v>
      </c>
      <c r="AT82" s="113" t="s">
        <v>159</v>
      </c>
      <c r="AU82" s="113" t="s">
        <v>69</v>
      </c>
      <c r="AY82" s="12" t="s">
        <v>124</v>
      </c>
      <c r="BE82" s="114">
        <f>IF(N82="základní",J82,0)</f>
        <v>0</v>
      </c>
      <c r="BF82" s="114">
        <f>IF(N82="snížená",J82,0)</f>
        <v>0</v>
      </c>
      <c r="BG82" s="114">
        <f>IF(N82="zákl. přenesená",J82,0)</f>
        <v>0</v>
      </c>
      <c r="BH82" s="114">
        <f>IF(N82="sníž. přenesená",J82,0)</f>
        <v>0</v>
      </c>
      <c r="BI82" s="114">
        <f>IF(N82="nulová",J82,0)</f>
        <v>0</v>
      </c>
      <c r="BJ82" s="12" t="s">
        <v>77</v>
      </c>
      <c r="BK82" s="114">
        <f>ROUND(I82*H82,2)</f>
        <v>0</v>
      </c>
      <c r="BL82" s="12" t="s">
        <v>123</v>
      </c>
      <c r="BM82" s="113" t="s">
        <v>123</v>
      </c>
    </row>
    <row r="83" spans="2:65" s="1" customFormat="1" ht="19.5" x14ac:dyDescent="0.2">
      <c r="B83" s="27"/>
      <c r="D83" s="115" t="s">
        <v>125</v>
      </c>
      <c r="F83" s="116" t="s">
        <v>986</v>
      </c>
      <c r="I83" s="117"/>
      <c r="L83" s="27"/>
      <c r="M83" s="118"/>
      <c r="T83" s="48"/>
      <c r="AT83" s="12" t="s">
        <v>125</v>
      </c>
      <c r="AU83" s="12" t="s">
        <v>69</v>
      </c>
    </row>
    <row r="84" spans="2:65" s="1" customFormat="1" ht="16.5" customHeight="1" x14ac:dyDescent="0.2">
      <c r="B84" s="27"/>
      <c r="C84" s="136" t="s">
        <v>130</v>
      </c>
      <c r="D84" s="136" t="s">
        <v>159</v>
      </c>
      <c r="E84" s="137" t="s">
        <v>984</v>
      </c>
      <c r="F84" s="138" t="s">
        <v>985</v>
      </c>
      <c r="G84" s="139" t="s">
        <v>121</v>
      </c>
      <c r="H84" s="140">
        <v>510</v>
      </c>
      <c r="I84" s="141"/>
      <c r="J84" s="142">
        <f>ROUND(I84*H84,2)</f>
        <v>0</v>
      </c>
      <c r="K84" s="138" t="s">
        <v>122</v>
      </c>
      <c r="L84" s="143"/>
      <c r="M84" s="144" t="s">
        <v>19</v>
      </c>
      <c r="N84" s="145" t="s">
        <v>40</v>
      </c>
      <c r="P84" s="111">
        <f>O84*H84</f>
        <v>0</v>
      </c>
      <c r="Q84" s="111">
        <v>0</v>
      </c>
      <c r="R84" s="111">
        <f>Q84*H84</f>
        <v>0</v>
      </c>
      <c r="S84" s="111">
        <v>0</v>
      </c>
      <c r="T84" s="112">
        <f>S84*H84</f>
        <v>0</v>
      </c>
      <c r="AR84" s="113" t="s">
        <v>162</v>
      </c>
      <c r="AT84" s="113" t="s">
        <v>159</v>
      </c>
      <c r="AU84" s="113" t="s">
        <v>69</v>
      </c>
      <c r="AY84" s="12" t="s">
        <v>124</v>
      </c>
      <c r="BE84" s="114">
        <f>IF(N84="základní",J84,0)</f>
        <v>0</v>
      </c>
      <c r="BF84" s="114">
        <f>IF(N84="snížená",J84,0)</f>
        <v>0</v>
      </c>
      <c r="BG84" s="114">
        <f>IF(N84="zákl. přenesená",J84,0)</f>
        <v>0</v>
      </c>
      <c r="BH84" s="114">
        <f>IF(N84="sníž. přenesená",J84,0)</f>
        <v>0</v>
      </c>
      <c r="BI84" s="114">
        <f>IF(N84="nulová",J84,0)</f>
        <v>0</v>
      </c>
      <c r="BJ84" s="12" t="s">
        <v>77</v>
      </c>
      <c r="BK84" s="114">
        <f>ROUND(I84*H84,2)</f>
        <v>0</v>
      </c>
      <c r="BL84" s="12" t="s">
        <v>123</v>
      </c>
      <c r="BM84" s="113" t="s">
        <v>133</v>
      </c>
    </row>
    <row r="85" spans="2:65" s="1" customFormat="1" ht="19.5" x14ac:dyDescent="0.2">
      <c r="B85" s="27"/>
      <c r="D85" s="115" t="s">
        <v>125</v>
      </c>
      <c r="F85" s="116" t="s">
        <v>987</v>
      </c>
      <c r="I85" s="117"/>
      <c r="L85" s="27"/>
      <c r="M85" s="118"/>
      <c r="T85" s="48"/>
      <c r="AT85" s="12" t="s">
        <v>125</v>
      </c>
      <c r="AU85" s="12" t="s">
        <v>69</v>
      </c>
    </row>
    <row r="86" spans="2:65" s="1" customFormat="1" ht="16.5" customHeight="1" x14ac:dyDescent="0.2">
      <c r="B86" s="27"/>
      <c r="C86" s="136" t="s">
        <v>123</v>
      </c>
      <c r="D86" s="136" t="s">
        <v>159</v>
      </c>
      <c r="E86" s="137" t="s">
        <v>988</v>
      </c>
      <c r="F86" s="138" t="s">
        <v>989</v>
      </c>
      <c r="G86" s="139" t="s">
        <v>121</v>
      </c>
      <c r="H86" s="140">
        <v>200</v>
      </c>
      <c r="I86" s="141"/>
      <c r="J86" s="142">
        <f>ROUND(I86*H86,2)</f>
        <v>0</v>
      </c>
      <c r="K86" s="138" t="s">
        <v>122</v>
      </c>
      <c r="L86" s="143"/>
      <c r="M86" s="144" t="s">
        <v>19</v>
      </c>
      <c r="N86" s="145" t="s">
        <v>40</v>
      </c>
      <c r="P86" s="111">
        <f>O86*H86</f>
        <v>0</v>
      </c>
      <c r="Q86" s="111">
        <v>1.23E-3</v>
      </c>
      <c r="R86" s="111">
        <f>Q86*H86</f>
        <v>0.246</v>
      </c>
      <c r="S86" s="111">
        <v>0</v>
      </c>
      <c r="T86" s="112">
        <f>S86*H86</f>
        <v>0</v>
      </c>
      <c r="AR86" s="113" t="s">
        <v>162</v>
      </c>
      <c r="AT86" s="113" t="s">
        <v>159</v>
      </c>
      <c r="AU86" s="113" t="s">
        <v>69</v>
      </c>
      <c r="AY86" s="12" t="s">
        <v>124</v>
      </c>
      <c r="BE86" s="114">
        <f>IF(N86="základní",J86,0)</f>
        <v>0</v>
      </c>
      <c r="BF86" s="114">
        <f>IF(N86="snížená",J86,0)</f>
        <v>0</v>
      </c>
      <c r="BG86" s="114">
        <f>IF(N86="zákl. přenesená",J86,0)</f>
        <v>0</v>
      </c>
      <c r="BH86" s="114">
        <f>IF(N86="sníž. přenesená",J86,0)</f>
        <v>0</v>
      </c>
      <c r="BI86" s="114">
        <f>IF(N86="nulová",J86,0)</f>
        <v>0</v>
      </c>
      <c r="BJ86" s="12" t="s">
        <v>77</v>
      </c>
      <c r="BK86" s="114">
        <f>ROUND(I86*H86,2)</f>
        <v>0</v>
      </c>
      <c r="BL86" s="12" t="s">
        <v>123</v>
      </c>
      <c r="BM86" s="113" t="s">
        <v>162</v>
      </c>
    </row>
    <row r="87" spans="2:65" s="1" customFormat="1" ht="16.5" customHeight="1" x14ac:dyDescent="0.2">
      <c r="B87" s="27"/>
      <c r="C87" s="136" t="s">
        <v>148</v>
      </c>
      <c r="D87" s="136" t="s">
        <v>159</v>
      </c>
      <c r="E87" s="137" t="s">
        <v>990</v>
      </c>
      <c r="F87" s="138" t="s">
        <v>991</v>
      </c>
      <c r="G87" s="139" t="s">
        <v>121</v>
      </c>
      <c r="H87" s="140">
        <v>9708</v>
      </c>
      <c r="I87" s="141"/>
      <c r="J87" s="142">
        <f>ROUND(I87*H87,2)</f>
        <v>0</v>
      </c>
      <c r="K87" s="138" t="s">
        <v>122</v>
      </c>
      <c r="L87" s="143"/>
      <c r="M87" s="144" t="s">
        <v>19</v>
      </c>
      <c r="N87" s="145" t="s">
        <v>40</v>
      </c>
      <c r="P87" s="111">
        <f>O87*H87</f>
        <v>0</v>
      </c>
      <c r="Q87" s="111">
        <v>1.1100000000000001E-3</v>
      </c>
      <c r="R87" s="111">
        <f>Q87*H87</f>
        <v>10.775880000000001</v>
      </c>
      <c r="S87" s="111">
        <v>0</v>
      </c>
      <c r="T87" s="112">
        <f>S87*H87</f>
        <v>0</v>
      </c>
      <c r="AR87" s="113" t="s">
        <v>162</v>
      </c>
      <c r="AT87" s="113" t="s">
        <v>159</v>
      </c>
      <c r="AU87" s="113" t="s">
        <v>69</v>
      </c>
      <c r="AY87" s="12" t="s">
        <v>124</v>
      </c>
      <c r="BE87" s="114">
        <f>IF(N87="základní",J87,0)</f>
        <v>0</v>
      </c>
      <c r="BF87" s="114">
        <f>IF(N87="snížená",J87,0)</f>
        <v>0</v>
      </c>
      <c r="BG87" s="114">
        <f>IF(N87="zákl. přenesená",J87,0)</f>
        <v>0</v>
      </c>
      <c r="BH87" s="114">
        <f>IF(N87="sníž. přenesená",J87,0)</f>
        <v>0</v>
      </c>
      <c r="BI87" s="114">
        <f>IF(N87="nulová",J87,0)</f>
        <v>0</v>
      </c>
      <c r="BJ87" s="12" t="s">
        <v>77</v>
      </c>
      <c r="BK87" s="114">
        <f>ROUND(I87*H87,2)</f>
        <v>0</v>
      </c>
      <c r="BL87" s="12" t="s">
        <v>123</v>
      </c>
      <c r="BM87" s="113" t="s">
        <v>167</v>
      </c>
    </row>
    <row r="88" spans="2:65" s="1" customFormat="1" ht="48.75" x14ac:dyDescent="0.2">
      <c r="B88" s="27"/>
      <c r="D88" s="115" t="s">
        <v>125</v>
      </c>
      <c r="F88" s="116" t="s">
        <v>992</v>
      </c>
      <c r="I88" s="117"/>
      <c r="L88" s="27"/>
      <c r="M88" s="118"/>
      <c r="T88" s="48"/>
      <c r="AT88" s="12" t="s">
        <v>125</v>
      </c>
      <c r="AU88" s="12" t="s">
        <v>69</v>
      </c>
    </row>
    <row r="89" spans="2:65" s="1" customFormat="1" ht="16.5" customHeight="1" x14ac:dyDescent="0.2">
      <c r="B89" s="27"/>
      <c r="C89" s="136" t="s">
        <v>133</v>
      </c>
      <c r="D89" s="136" t="s">
        <v>159</v>
      </c>
      <c r="E89" s="137" t="s">
        <v>993</v>
      </c>
      <c r="F89" s="138" t="s">
        <v>994</v>
      </c>
      <c r="G89" s="139" t="s">
        <v>121</v>
      </c>
      <c r="H89" s="140">
        <v>920</v>
      </c>
      <c r="I89" s="141"/>
      <c r="J89" s="142">
        <f>ROUND(I89*H89,2)</f>
        <v>0</v>
      </c>
      <c r="K89" s="138" t="s">
        <v>122</v>
      </c>
      <c r="L89" s="143"/>
      <c r="M89" s="144" t="s">
        <v>19</v>
      </c>
      <c r="N89" s="145" t="s">
        <v>40</v>
      </c>
      <c r="P89" s="111">
        <f>O89*H89</f>
        <v>0</v>
      </c>
      <c r="Q89" s="111">
        <v>2.1000000000000001E-4</v>
      </c>
      <c r="R89" s="111">
        <f>Q89*H89</f>
        <v>0.19320000000000001</v>
      </c>
      <c r="S89" s="111">
        <v>0</v>
      </c>
      <c r="T89" s="112">
        <f>S89*H89</f>
        <v>0</v>
      </c>
      <c r="AR89" s="113" t="s">
        <v>162</v>
      </c>
      <c r="AT89" s="113" t="s">
        <v>159</v>
      </c>
      <c r="AU89" s="113" t="s">
        <v>69</v>
      </c>
      <c r="AY89" s="12" t="s">
        <v>124</v>
      </c>
      <c r="BE89" s="114">
        <f>IF(N89="základní",J89,0)</f>
        <v>0</v>
      </c>
      <c r="BF89" s="114">
        <f>IF(N89="snížená",J89,0)</f>
        <v>0</v>
      </c>
      <c r="BG89" s="114">
        <f>IF(N89="zákl. přenesená",J89,0)</f>
        <v>0</v>
      </c>
      <c r="BH89" s="114">
        <f>IF(N89="sníž. přenesená",J89,0)</f>
        <v>0</v>
      </c>
      <c r="BI89" s="114">
        <f>IF(N89="nulová",J89,0)</f>
        <v>0</v>
      </c>
      <c r="BJ89" s="12" t="s">
        <v>77</v>
      </c>
      <c r="BK89" s="114">
        <f>ROUND(I89*H89,2)</f>
        <v>0</v>
      </c>
      <c r="BL89" s="12" t="s">
        <v>123</v>
      </c>
      <c r="BM89" s="113" t="s">
        <v>171</v>
      </c>
    </row>
    <row r="90" spans="2:65" s="1" customFormat="1" ht="19.5" x14ac:dyDescent="0.2">
      <c r="B90" s="27"/>
      <c r="D90" s="115" t="s">
        <v>125</v>
      </c>
      <c r="F90" s="116" t="s">
        <v>995</v>
      </c>
      <c r="I90" s="117"/>
      <c r="L90" s="27"/>
      <c r="M90" s="118"/>
      <c r="T90" s="48"/>
      <c r="AT90" s="12" t="s">
        <v>125</v>
      </c>
      <c r="AU90" s="12" t="s">
        <v>69</v>
      </c>
    </row>
    <row r="91" spans="2:65" s="1" customFormat="1" ht="16.5" customHeight="1" x14ac:dyDescent="0.2">
      <c r="B91" s="27"/>
      <c r="C91" s="136" t="s">
        <v>173</v>
      </c>
      <c r="D91" s="136" t="s">
        <v>159</v>
      </c>
      <c r="E91" s="137" t="s">
        <v>996</v>
      </c>
      <c r="F91" s="138" t="s">
        <v>997</v>
      </c>
      <c r="G91" s="139" t="s">
        <v>121</v>
      </c>
      <c r="H91" s="140">
        <v>3452</v>
      </c>
      <c r="I91" s="141"/>
      <c r="J91" s="142">
        <f>ROUND(I91*H91,2)</f>
        <v>0</v>
      </c>
      <c r="K91" s="138" t="s">
        <v>122</v>
      </c>
      <c r="L91" s="143"/>
      <c r="M91" s="144" t="s">
        <v>19</v>
      </c>
      <c r="N91" s="145" t="s">
        <v>40</v>
      </c>
      <c r="P91" s="111">
        <f>O91*H91</f>
        <v>0</v>
      </c>
      <c r="Q91" s="111">
        <v>1.8000000000000001E-4</v>
      </c>
      <c r="R91" s="111">
        <f>Q91*H91</f>
        <v>0.62136000000000002</v>
      </c>
      <c r="S91" s="111">
        <v>0</v>
      </c>
      <c r="T91" s="112">
        <f>S91*H91</f>
        <v>0</v>
      </c>
      <c r="AR91" s="113" t="s">
        <v>162</v>
      </c>
      <c r="AT91" s="113" t="s">
        <v>159</v>
      </c>
      <c r="AU91" s="113" t="s">
        <v>69</v>
      </c>
      <c r="AY91" s="12" t="s">
        <v>124</v>
      </c>
      <c r="BE91" s="114">
        <f>IF(N91="základní",J91,0)</f>
        <v>0</v>
      </c>
      <c r="BF91" s="114">
        <f>IF(N91="snížená",J91,0)</f>
        <v>0</v>
      </c>
      <c r="BG91" s="114">
        <f>IF(N91="zákl. přenesená",J91,0)</f>
        <v>0</v>
      </c>
      <c r="BH91" s="114">
        <f>IF(N91="sníž. přenesená",J91,0)</f>
        <v>0</v>
      </c>
      <c r="BI91" s="114">
        <f>IF(N91="nulová",J91,0)</f>
        <v>0</v>
      </c>
      <c r="BJ91" s="12" t="s">
        <v>77</v>
      </c>
      <c r="BK91" s="114">
        <f>ROUND(I91*H91,2)</f>
        <v>0</v>
      </c>
      <c r="BL91" s="12" t="s">
        <v>123</v>
      </c>
      <c r="BM91" s="113" t="s">
        <v>176</v>
      </c>
    </row>
    <row r="92" spans="2:65" s="1" customFormat="1" ht="39" x14ac:dyDescent="0.2">
      <c r="B92" s="27"/>
      <c r="D92" s="115" t="s">
        <v>125</v>
      </c>
      <c r="F92" s="116" t="s">
        <v>998</v>
      </c>
      <c r="I92" s="117"/>
      <c r="L92" s="27"/>
      <c r="M92" s="118"/>
      <c r="T92" s="48"/>
      <c r="AT92" s="12" t="s">
        <v>125</v>
      </c>
      <c r="AU92" s="12" t="s">
        <v>69</v>
      </c>
    </row>
    <row r="93" spans="2:65" s="1" customFormat="1" ht="16.5" customHeight="1" x14ac:dyDescent="0.2">
      <c r="B93" s="27"/>
      <c r="C93" s="136" t="s">
        <v>162</v>
      </c>
      <c r="D93" s="136" t="s">
        <v>159</v>
      </c>
      <c r="E93" s="137" t="s">
        <v>999</v>
      </c>
      <c r="F93" s="138" t="s">
        <v>1000</v>
      </c>
      <c r="G93" s="139" t="s">
        <v>189</v>
      </c>
      <c r="H93" s="140">
        <v>350</v>
      </c>
      <c r="I93" s="141"/>
      <c r="J93" s="142">
        <f t="shared" ref="J93:J99" si="0">ROUND(I93*H93,2)</f>
        <v>0</v>
      </c>
      <c r="K93" s="138" t="s">
        <v>122</v>
      </c>
      <c r="L93" s="143"/>
      <c r="M93" s="144" t="s">
        <v>19</v>
      </c>
      <c r="N93" s="145" t="s">
        <v>40</v>
      </c>
      <c r="P93" s="111">
        <f t="shared" ref="P93:P99" si="1">O93*H93</f>
        <v>0</v>
      </c>
      <c r="Q93" s="111">
        <v>0</v>
      </c>
      <c r="R93" s="111">
        <f t="shared" ref="R93:R99" si="2">Q93*H93</f>
        <v>0</v>
      </c>
      <c r="S93" s="111">
        <v>0</v>
      </c>
      <c r="T93" s="112">
        <f t="shared" ref="T93:T99" si="3">S93*H93</f>
        <v>0</v>
      </c>
      <c r="AR93" s="113" t="s">
        <v>162</v>
      </c>
      <c r="AT93" s="113" t="s">
        <v>159</v>
      </c>
      <c r="AU93" s="113" t="s">
        <v>69</v>
      </c>
      <c r="AY93" s="12" t="s">
        <v>124</v>
      </c>
      <c r="BE93" s="114">
        <f t="shared" ref="BE93:BE99" si="4">IF(N93="základní",J93,0)</f>
        <v>0</v>
      </c>
      <c r="BF93" s="114">
        <f t="shared" ref="BF93:BF99" si="5">IF(N93="snížená",J93,0)</f>
        <v>0</v>
      </c>
      <c r="BG93" s="114">
        <f t="shared" ref="BG93:BG99" si="6">IF(N93="zákl. přenesená",J93,0)</f>
        <v>0</v>
      </c>
      <c r="BH93" s="114">
        <f t="shared" ref="BH93:BH99" si="7">IF(N93="sníž. přenesená",J93,0)</f>
        <v>0</v>
      </c>
      <c r="BI93" s="114">
        <f t="shared" ref="BI93:BI99" si="8">IF(N93="nulová",J93,0)</f>
        <v>0</v>
      </c>
      <c r="BJ93" s="12" t="s">
        <v>77</v>
      </c>
      <c r="BK93" s="114">
        <f t="shared" ref="BK93:BK99" si="9">ROUND(I93*H93,2)</f>
        <v>0</v>
      </c>
      <c r="BL93" s="12" t="s">
        <v>123</v>
      </c>
      <c r="BM93" s="113" t="s">
        <v>180</v>
      </c>
    </row>
    <row r="94" spans="2:65" s="1" customFormat="1" ht="16.5" customHeight="1" x14ac:dyDescent="0.2">
      <c r="B94" s="27"/>
      <c r="C94" s="136" t="s">
        <v>182</v>
      </c>
      <c r="D94" s="136" t="s">
        <v>159</v>
      </c>
      <c r="E94" s="137" t="s">
        <v>1001</v>
      </c>
      <c r="F94" s="138" t="s">
        <v>1002</v>
      </c>
      <c r="G94" s="139" t="s">
        <v>189</v>
      </c>
      <c r="H94" s="140">
        <v>5500</v>
      </c>
      <c r="I94" s="141"/>
      <c r="J94" s="142">
        <f t="shared" si="0"/>
        <v>0</v>
      </c>
      <c r="K94" s="138" t="s">
        <v>122</v>
      </c>
      <c r="L94" s="143"/>
      <c r="M94" s="144" t="s">
        <v>19</v>
      </c>
      <c r="N94" s="145" t="s">
        <v>40</v>
      </c>
      <c r="P94" s="111">
        <f t="shared" si="1"/>
        <v>0</v>
      </c>
      <c r="Q94" s="111">
        <v>0</v>
      </c>
      <c r="R94" s="111">
        <f t="shared" si="2"/>
        <v>0</v>
      </c>
      <c r="S94" s="111">
        <v>0</v>
      </c>
      <c r="T94" s="112">
        <f t="shared" si="3"/>
        <v>0</v>
      </c>
      <c r="AR94" s="113" t="s">
        <v>162</v>
      </c>
      <c r="AT94" s="113" t="s">
        <v>159</v>
      </c>
      <c r="AU94" s="113" t="s">
        <v>69</v>
      </c>
      <c r="AY94" s="12" t="s">
        <v>124</v>
      </c>
      <c r="BE94" s="114">
        <f t="shared" si="4"/>
        <v>0</v>
      </c>
      <c r="BF94" s="114">
        <f t="shared" si="5"/>
        <v>0</v>
      </c>
      <c r="BG94" s="114">
        <f t="shared" si="6"/>
        <v>0</v>
      </c>
      <c r="BH94" s="114">
        <f t="shared" si="7"/>
        <v>0</v>
      </c>
      <c r="BI94" s="114">
        <f t="shared" si="8"/>
        <v>0</v>
      </c>
      <c r="BJ94" s="12" t="s">
        <v>77</v>
      </c>
      <c r="BK94" s="114">
        <f t="shared" si="9"/>
        <v>0</v>
      </c>
      <c r="BL94" s="12" t="s">
        <v>123</v>
      </c>
      <c r="BM94" s="113" t="s">
        <v>185</v>
      </c>
    </row>
    <row r="95" spans="2:65" s="1" customFormat="1" ht="16.5" customHeight="1" x14ac:dyDescent="0.2">
      <c r="B95" s="27"/>
      <c r="C95" s="136" t="s">
        <v>167</v>
      </c>
      <c r="D95" s="136" t="s">
        <v>159</v>
      </c>
      <c r="E95" s="137" t="s">
        <v>1003</v>
      </c>
      <c r="F95" s="138" t="s">
        <v>1004</v>
      </c>
      <c r="G95" s="139" t="s">
        <v>121</v>
      </c>
      <c r="H95" s="140">
        <v>90</v>
      </c>
      <c r="I95" s="141"/>
      <c r="J95" s="142">
        <f t="shared" si="0"/>
        <v>0</v>
      </c>
      <c r="K95" s="138" t="s">
        <v>122</v>
      </c>
      <c r="L95" s="143"/>
      <c r="M95" s="144" t="s">
        <v>19</v>
      </c>
      <c r="N95" s="145" t="s">
        <v>40</v>
      </c>
      <c r="P95" s="111">
        <f t="shared" si="1"/>
        <v>0</v>
      </c>
      <c r="Q95" s="111">
        <v>0</v>
      </c>
      <c r="R95" s="111">
        <f t="shared" si="2"/>
        <v>0</v>
      </c>
      <c r="S95" s="111">
        <v>0</v>
      </c>
      <c r="T95" s="112">
        <f t="shared" si="3"/>
        <v>0</v>
      </c>
      <c r="AR95" s="113" t="s">
        <v>162</v>
      </c>
      <c r="AT95" s="113" t="s">
        <v>159</v>
      </c>
      <c r="AU95" s="113" t="s">
        <v>69</v>
      </c>
      <c r="AY95" s="12" t="s">
        <v>124</v>
      </c>
      <c r="BE95" s="114">
        <f t="shared" si="4"/>
        <v>0</v>
      </c>
      <c r="BF95" s="114">
        <f t="shared" si="5"/>
        <v>0</v>
      </c>
      <c r="BG95" s="114">
        <f t="shared" si="6"/>
        <v>0</v>
      </c>
      <c r="BH95" s="114">
        <f t="shared" si="7"/>
        <v>0</v>
      </c>
      <c r="BI95" s="114">
        <f t="shared" si="8"/>
        <v>0</v>
      </c>
      <c r="BJ95" s="12" t="s">
        <v>77</v>
      </c>
      <c r="BK95" s="114">
        <f t="shared" si="9"/>
        <v>0</v>
      </c>
      <c r="BL95" s="12" t="s">
        <v>123</v>
      </c>
      <c r="BM95" s="113" t="s">
        <v>190</v>
      </c>
    </row>
    <row r="96" spans="2:65" s="1" customFormat="1" ht="16.5" customHeight="1" x14ac:dyDescent="0.2">
      <c r="B96" s="27"/>
      <c r="C96" s="136" t="s">
        <v>192</v>
      </c>
      <c r="D96" s="136" t="s">
        <v>159</v>
      </c>
      <c r="E96" s="137" t="s">
        <v>1005</v>
      </c>
      <c r="F96" s="138" t="s">
        <v>1006</v>
      </c>
      <c r="G96" s="139" t="s">
        <v>121</v>
      </c>
      <c r="H96" s="140">
        <v>93</v>
      </c>
      <c r="I96" s="141"/>
      <c r="J96" s="142">
        <f t="shared" si="0"/>
        <v>0</v>
      </c>
      <c r="K96" s="138" t="s">
        <v>122</v>
      </c>
      <c r="L96" s="143"/>
      <c r="M96" s="144" t="s">
        <v>19</v>
      </c>
      <c r="N96" s="145" t="s">
        <v>40</v>
      </c>
      <c r="P96" s="111">
        <f t="shared" si="1"/>
        <v>0</v>
      </c>
      <c r="Q96" s="111">
        <v>0</v>
      </c>
      <c r="R96" s="111">
        <f t="shared" si="2"/>
        <v>0</v>
      </c>
      <c r="S96" s="111">
        <v>0</v>
      </c>
      <c r="T96" s="112">
        <f t="shared" si="3"/>
        <v>0</v>
      </c>
      <c r="AR96" s="113" t="s">
        <v>162</v>
      </c>
      <c r="AT96" s="113" t="s">
        <v>159</v>
      </c>
      <c r="AU96" s="113" t="s">
        <v>69</v>
      </c>
      <c r="AY96" s="12" t="s">
        <v>124</v>
      </c>
      <c r="BE96" s="114">
        <f t="shared" si="4"/>
        <v>0</v>
      </c>
      <c r="BF96" s="114">
        <f t="shared" si="5"/>
        <v>0</v>
      </c>
      <c r="BG96" s="114">
        <f t="shared" si="6"/>
        <v>0</v>
      </c>
      <c r="BH96" s="114">
        <f t="shared" si="7"/>
        <v>0</v>
      </c>
      <c r="BI96" s="114">
        <f t="shared" si="8"/>
        <v>0</v>
      </c>
      <c r="BJ96" s="12" t="s">
        <v>77</v>
      </c>
      <c r="BK96" s="114">
        <f t="shared" si="9"/>
        <v>0</v>
      </c>
      <c r="BL96" s="12" t="s">
        <v>123</v>
      </c>
      <c r="BM96" s="113" t="s">
        <v>195</v>
      </c>
    </row>
    <row r="97" spans="2:65" s="1" customFormat="1" ht="16.5" customHeight="1" x14ac:dyDescent="0.2">
      <c r="B97" s="27"/>
      <c r="C97" s="136" t="s">
        <v>171</v>
      </c>
      <c r="D97" s="136" t="s">
        <v>159</v>
      </c>
      <c r="E97" s="137" t="s">
        <v>1007</v>
      </c>
      <c r="F97" s="138" t="s">
        <v>1008</v>
      </c>
      <c r="G97" s="139" t="s">
        <v>121</v>
      </c>
      <c r="H97" s="140">
        <v>91</v>
      </c>
      <c r="I97" s="141"/>
      <c r="J97" s="142">
        <f t="shared" si="0"/>
        <v>0</v>
      </c>
      <c r="K97" s="138" t="s">
        <v>122</v>
      </c>
      <c r="L97" s="143"/>
      <c r="M97" s="144" t="s">
        <v>19</v>
      </c>
      <c r="N97" s="145" t="s">
        <v>40</v>
      </c>
      <c r="P97" s="111">
        <f t="shared" si="1"/>
        <v>0</v>
      </c>
      <c r="Q97" s="111">
        <v>0</v>
      </c>
      <c r="R97" s="111">
        <f t="shared" si="2"/>
        <v>0</v>
      </c>
      <c r="S97" s="111">
        <v>0</v>
      </c>
      <c r="T97" s="112">
        <f t="shared" si="3"/>
        <v>0</v>
      </c>
      <c r="AR97" s="113" t="s">
        <v>162</v>
      </c>
      <c r="AT97" s="113" t="s">
        <v>159</v>
      </c>
      <c r="AU97" s="113" t="s">
        <v>69</v>
      </c>
      <c r="AY97" s="12" t="s">
        <v>124</v>
      </c>
      <c r="BE97" s="114">
        <f t="shared" si="4"/>
        <v>0</v>
      </c>
      <c r="BF97" s="114">
        <f t="shared" si="5"/>
        <v>0</v>
      </c>
      <c r="BG97" s="114">
        <f t="shared" si="6"/>
        <v>0</v>
      </c>
      <c r="BH97" s="114">
        <f t="shared" si="7"/>
        <v>0</v>
      </c>
      <c r="BI97" s="114">
        <f t="shared" si="8"/>
        <v>0</v>
      </c>
      <c r="BJ97" s="12" t="s">
        <v>77</v>
      </c>
      <c r="BK97" s="114">
        <f t="shared" si="9"/>
        <v>0</v>
      </c>
      <c r="BL97" s="12" t="s">
        <v>123</v>
      </c>
      <c r="BM97" s="113" t="s">
        <v>200</v>
      </c>
    </row>
    <row r="98" spans="2:65" s="1" customFormat="1" ht="16.5" customHeight="1" x14ac:dyDescent="0.2">
      <c r="B98" s="27"/>
      <c r="C98" s="136" t="s">
        <v>202</v>
      </c>
      <c r="D98" s="136" t="s">
        <v>159</v>
      </c>
      <c r="E98" s="137" t="s">
        <v>1009</v>
      </c>
      <c r="F98" s="138" t="s">
        <v>1010</v>
      </c>
      <c r="G98" s="139" t="s">
        <v>121</v>
      </c>
      <c r="H98" s="140">
        <v>180</v>
      </c>
      <c r="I98" s="141"/>
      <c r="J98" s="142">
        <f t="shared" si="0"/>
        <v>0</v>
      </c>
      <c r="K98" s="138" t="s">
        <v>122</v>
      </c>
      <c r="L98" s="143"/>
      <c r="M98" s="144" t="s">
        <v>19</v>
      </c>
      <c r="N98" s="145" t="s">
        <v>40</v>
      </c>
      <c r="P98" s="111">
        <f t="shared" si="1"/>
        <v>0</v>
      </c>
      <c r="Q98" s="111">
        <v>4.7E-2</v>
      </c>
      <c r="R98" s="111">
        <f t="shared" si="2"/>
        <v>8.4600000000000009</v>
      </c>
      <c r="S98" s="111">
        <v>0</v>
      </c>
      <c r="T98" s="112">
        <f t="shared" si="3"/>
        <v>0</v>
      </c>
      <c r="AR98" s="113" t="s">
        <v>162</v>
      </c>
      <c r="AT98" s="113" t="s">
        <v>159</v>
      </c>
      <c r="AU98" s="113" t="s">
        <v>69</v>
      </c>
      <c r="AY98" s="12" t="s">
        <v>124</v>
      </c>
      <c r="BE98" s="114">
        <f t="shared" si="4"/>
        <v>0</v>
      </c>
      <c r="BF98" s="114">
        <f t="shared" si="5"/>
        <v>0</v>
      </c>
      <c r="BG98" s="114">
        <f t="shared" si="6"/>
        <v>0</v>
      </c>
      <c r="BH98" s="114">
        <f t="shared" si="7"/>
        <v>0</v>
      </c>
      <c r="BI98" s="114">
        <f t="shared" si="8"/>
        <v>0</v>
      </c>
      <c r="BJ98" s="12" t="s">
        <v>77</v>
      </c>
      <c r="BK98" s="114">
        <f t="shared" si="9"/>
        <v>0</v>
      </c>
      <c r="BL98" s="12" t="s">
        <v>123</v>
      </c>
      <c r="BM98" s="113" t="s">
        <v>205</v>
      </c>
    </row>
    <row r="99" spans="2:65" s="1" customFormat="1" ht="16.5" customHeight="1" x14ac:dyDescent="0.2">
      <c r="B99" s="27"/>
      <c r="C99" s="136" t="s">
        <v>176</v>
      </c>
      <c r="D99" s="136" t="s">
        <v>159</v>
      </c>
      <c r="E99" s="137" t="s">
        <v>1011</v>
      </c>
      <c r="F99" s="138" t="s">
        <v>1012</v>
      </c>
      <c r="G99" s="139" t="s">
        <v>121</v>
      </c>
      <c r="H99" s="140">
        <v>36</v>
      </c>
      <c r="I99" s="141"/>
      <c r="J99" s="142">
        <f t="shared" si="0"/>
        <v>0</v>
      </c>
      <c r="K99" s="138" t="s">
        <v>122</v>
      </c>
      <c r="L99" s="143"/>
      <c r="M99" s="146" t="s">
        <v>19</v>
      </c>
      <c r="N99" s="147" t="s">
        <v>40</v>
      </c>
      <c r="O99" s="120"/>
      <c r="P99" s="148">
        <f t="shared" si="1"/>
        <v>0</v>
      </c>
      <c r="Q99" s="148">
        <v>0</v>
      </c>
      <c r="R99" s="148">
        <f t="shared" si="2"/>
        <v>0</v>
      </c>
      <c r="S99" s="148">
        <v>0</v>
      </c>
      <c r="T99" s="149">
        <f t="shared" si="3"/>
        <v>0</v>
      </c>
      <c r="AR99" s="113" t="s">
        <v>162</v>
      </c>
      <c r="AT99" s="113" t="s">
        <v>159</v>
      </c>
      <c r="AU99" s="113" t="s">
        <v>69</v>
      </c>
      <c r="AY99" s="12" t="s">
        <v>124</v>
      </c>
      <c r="BE99" s="114">
        <f t="shared" si="4"/>
        <v>0</v>
      </c>
      <c r="BF99" s="114">
        <f t="shared" si="5"/>
        <v>0</v>
      </c>
      <c r="BG99" s="114">
        <f t="shared" si="6"/>
        <v>0</v>
      </c>
      <c r="BH99" s="114">
        <f t="shared" si="7"/>
        <v>0</v>
      </c>
      <c r="BI99" s="114">
        <f t="shared" si="8"/>
        <v>0</v>
      </c>
      <c r="BJ99" s="12" t="s">
        <v>77</v>
      </c>
      <c r="BK99" s="114">
        <f t="shared" si="9"/>
        <v>0</v>
      </c>
      <c r="BL99" s="12" t="s">
        <v>123</v>
      </c>
      <c r="BM99" s="113" t="s">
        <v>209</v>
      </c>
    </row>
    <row r="100" spans="2:65" s="1" customFormat="1" ht="6.95" customHeight="1" x14ac:dyDescent="0.2"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27"/>
    </row>
  </sheetData>
  <sheetProtection algorithmName="SHA-512" hashValue="w9ZL9EUXHJWuHU0kD09HsHf/HSmEsKenZMwQ/Px+WMHLqO5EYJBSewFMdZQeO+ai1Sfw7rfYrLjNDJwNGGTb0A==" saltValue="4tm13itLqvxHx8CdfK3bTeohb9557TX2B7h32CaXxXzj+EZW210L/EHHledY5KSc5sNtZdE02gpgBhuRGJuMrQ==" spinCount="100000" sheet="1" objects="1" scenarios="1" formatColumns="0" formatRows="0" autoFilter="0"/>
  <autoFilter ref="C78:K99" xr:uid="{00000000-0009-0000-0000-000006000000}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93"/>
  <sheetViews>
    <sheetView showGridLines="0" workbookViewId="0"/>
  </sheetViews>
  <sheetFormatPr defaultRowHeight="12.7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AT2" s="12" t="s">
        <v>97</v>
      </c>
    </row>
    <row r="3" spans="2:46" ht="6.95" hidden="1" customHeight="1" x14ac:dyDescent="0.2">
      <c r="B3" s="13"/>
      <c r="C3" s="14"/>
      <c r="D3" s="14"/>
      <c r="E3" s="14"/>
      <c r="F3" s="14"/>
      <c r="G3" s="14"/>
      <c r="H3" s="14"/>
      <c r="I3" s="14"/>
      <c r="J3" s="14"/>
      <c r="K3" s="14"/>
      <c r="L3" s="15"/>
      <c r="AT3" s="12" t="s">
        <v>79</v>
      </c>
    </row>
    <row r="4" spans="2:46" ht="24.95" hidden="1" customHeight="1" x14ac:dyDescent="0.2">
      <c r="B4" s="15"/>
      <c r="D4" s="16" t="s">
        <v>98</v>
      </c>
      <c r="L4" s="15"/>
      <c r="M4" s="80" t="s">
        <v>10</v>
      </c>
      <c r="AT4" s="12" t="s">
        <v>4</v>
      </c>
    </row>
    <row r="5" spans="2:46" ht="6.95" hidden="1" customHeight="1" x14ac:dyDescent="0.2">
      <c r="B5" s="15"/>
      <c r="L5" s="15"/>
    </row>
    <row r="6" spans="2:46" ht="12" hidden="1" customHeight="1" x14ac:dyDescent="0.2">
      <c r="B6" s="15"/>
      <c r="D6" s="22" t="s">
        <v>16</v>
      </c>
      <c r="L6" s="15"/>
    </row>
    <row r="7" spans="2:46" ht="16.5" hidden="1" customHeight="1" x14ac:dyDescent="0.2">
      <c r="B7" s="15"/>
      <c r="E7" s="188" t="str">
        <f>'Rekapitulace stavby'!K6</f>
        <v>Oprava trati v úseku Hlinsko v Čechách - Žďárec u Skutče</v>
      </c>
      <c r="F7" s="189"/>
      <c r="G7" s="189"/>
      <c r="H7" s="189"/>
      <c r="L7" s="15"/>
    </row>
    <row r="8" spans="2:46" s="1" customFormat="1" ht="12" hidden="1" customHeight="1" x14ac:dyDescent="0.2">
      <c r="B8" s="27"/>
      <c r="D8" s="22" t="s">
        <v>99</v>
      </c>
      <c r="L8" s="27"/>
    </row>
    <row r="9" spans="2:46" s="1" customFormat="1" ht="16.5" hidden="1" customHeight="1" x14ac:dyDescent="0.2">
      <c r="B9" s="27"/>
      <c r="E9" s="151" t="s">
        <v>1013</v>
      </c>
      <c r="F9" s="190"/>
      <c r="G9" s="190"/>
      <c r="H9" s="190"/>
      <c r="L9" s="27"/>
    </row>
    <row r="10" spans="2:46" s="1" customFormat="1" ht="11.25" hidden="1" x14ac:dyDescent="0.2">
      <c r="B10" s="27"/>
      <c r="L10" s="27"/>
    </row>
    <row r="11" spans="2:46" s="1" customFormat="1" ht="12" hidden="1" customHeight="1" x14ac:dyDescent="0.2">
      <c r="B11" s="27"/>
      <c r="D11" s="22" t="s">
        <v>18</v>
      </c>
      <c r="F11" s="20" t="s">
        <v>19</v>
      </c>
      <c r="I11" s="22" t="s">
        <v>20</v>
      </c>
      <c r="J11" s="20" t="s">
        <v>19</v>
      </c>
      <c r="L11" s="27"/>
    </row>
    <row r="12" spans="2:46" s="1" customFormat="1" ht="12" hidden="1" customHeight="1" x14ac:dyDescent="0.2">
      <c r="B12" s="27"/>
      <c r="D12" s="22" t="s">
        <v>21</v>
      </c>
      <c r="F12" s="20" t="s">
        <v>22</v>
      </c>
      <c r="I12" s="22" t="s">
        <v>23</v>
      </c>
      <c r="J12" s="44" t="str">
        <f>'Rekapitulace stavby'!AN8</f>
        <v>29. 3. 2023</v>
      </c>
      <c r="L12" s="27"/>
    </row>
    <row r="13" spans="2:46" s="1" customFormat="1" ht="10.9" hidden="1" customHeight="1" x14ac:dyDescent="0.2">
      <c r="B13" s="27"/>
      <c r="L13" s="27"/>
    </row>
    <row r="14" spans="2:46" s="1" customFormat="1" ht="12" hidden="1" customHeight="1" x14ac:dyDescent="0.2">
      <c r="B14" s="27"/>
      <c r="D14" s="22" t="s">
        <v>25</v>
      </c>
      <c r="I14" s="22" t="s">
        <v>26</v>
      </c>
      <c r="J14" s="20" t="str">
        <f>IF('Rekapitulace stavby'!AN10="","",'Rekapitulace stavby'!AN10)</f>
        <v/>
      </c>
      <c r="L14" s="27"/>
    </row>
    <row r="15" spans="2:46" s="1" customFormat="1" ht="18" hidden="1" customHeight="1" x14ac:dyDescent="0.2">
      <c r="B15" s="27"/>
      <c r="E15" s="20" t="str">
        <f>IF('Rekapitulace stavby'!E11="","",'Rekapitulace stavby'!E11)</f>
        <v xml:space="preserve"> </v>
      </c>
      <c r="I15" s="22" t="s">
        <v>27</v>
      </c>
      <c r="J15" s="20" t="str">
        <f>IF('Rekapitulace stavby'!AN11="","",'Rekapitulace stavby'!AN11)</f>
        <v/>
      </c>
      <c r="L15" s="27"/>
    </row>
    <row r="16" spans="2:46" s="1" customFormat="1" ht="6.95" hidden="1" customHeight="1" x14ac:dyDescent="0.2">
      <c r="B16" s="27"/>
      <c r="L16" s="27"/>
    </row>
    <row r="17" spans="2:12" s="1" customFormat="1" ht="12" hidden="1" customHeight="1" x14ac:dyDescent="0.2">
      <c r="B17" s="27"/>
      <c r="D17" s="22" t="s">
        <v>28</v>
      </c>
      <c r="I17" s="22" t="s">
        <v>26</v>
      </c>
      <c r="J17" s="23" t="str">
        <f>'Rekapitulace stavby'!AN13</f>
        <v>Vyplň údaj</v>
      </c>
      <c r="L17" s="27"/>
    </row>
    <row r="18" spans="2:12" s="1" customFormat="1" ht="18" hidden="1" customHeight="1" x14ac:dyDescent="0.2">
      <c r="B18" s="27"/>
      <c r="E18" s="191" t="str">
        <f>'Rekapitulace stavby'!E14</f>
        <v>Vyplň údaj</v>
      </c>
      <c r="F18" s="172"/>
      <c r="G18" s="172"/>
      <c r="H18" s="172"/>
      <c r="I18" s="22" t="s">
        <v>27</v>
      </c>
      <c r="J18" s="23" t="str">
        <f>'Rekapitulace stavby'!AN14</f>
        <v>Vyplň údaj</v>
      </c>
      <c r="L18" s="27"/>
    </row>
    <row r="19" spans="2:12" s="1" customFormat="1" ht="6.95" hidden="1" customHeight="1" x14ac:dyDescent="0.2">
      <c r="B19" s="27"/>
      <c r="L19" s="27"/>
    </row>
    <row r="20" spans="2:12" s="1" customFormat="1" ht="12" hidden="1" customHeight="1" x14ac:dyDescent="0.2">
      <c r="B20" s="27"/>
      <c r="D20" s="22" t="s">
        <v>30</v>
      </c>
      <c r="I20" s="22" t="s">
        <v>26</v>
      </c>
      <c r="J20" s="20" t="str">
        <f>IF('Rekapitulace stavby'!AN16="","",'Rekapitulace stavby'!AN16)</f>
        <v/>
      </c>
      <c r="L20" s="27"/>
    </row>
    <row r="21" spans="2:12" s="1" customFormat="1" ht="18" hidden="1" customHeight="1" x14ac:dyDescent="0.2">
      <c r="B21" s="27"/>
      <c r="E21" s="20" t="str">
        <f>IF('Rekapitulace stavby'!E17="","",'Rekapitulace stavby'!E17)</f>
        <v xml:space="preserve"> </v>
      </c>
      <c r="I21" s="22" t="s">
        <v>27</v>
      </c>
      <c r="J21" s="20" t="str">
        <f>IF('Rekapitulace stavby'!AN17="","",'Rekapitulace stavby'!AN17)</f>
        <v/>
      </c>
      <c r="L21" s="27"/>
    </row>
    <row r="22" spans="2:12" s="1" customFormat="1" ht="6.95" hidden="1" customHeight="1" x14ac:dyDescent="0.2">
      <c r="B22" s="27"/>
      <c r="L22" s="27"/>
    </row>
    <row r="23" spans="2:12" s="1" customFormat="1" ht="12" hidden="1" customHeight="1" x14ac:dyDescent="0.2">
      <c r="B23" s="27"/>
      <c r="D23" s="22" t="s">
        <v>32</v>
      </c>
      <c r="I23" s="22" t="s">
        <v>26</v>
      </c>
      <c r="J23" s="20" t="str">
        <f>IF('Rekapitulace stavby'!AN19="","",'Rekapitulace stavby'!AN19)</f>
        <v/>
      </c>
      <c r="L23" s="27"/>
    </row>
    <row r="24" spans="2:12" s="1" customFormat="1" ht="18" hidden="1" customHeight="1" x14ac:dyDescent="0.2">
      <c r="B24" s="27"/>
      <c r="E24" s="20" t="str">
        <f>IF('Rekapitulace stavby'!E20="","",'Rekapitulace stavby'!E20)</f>
        <v xml:space="preserve"> </v>
      </c>
      <c r="I24" s="22" t="s">
        <v>27</v>
      </c>
      <c r="J24" s="20" t="str">
        <f>IF('Rekapitulace stavby'!AN20="","",'Rekapitulace stavby'!AN20)</f>
        <v/>
      </c>
      <c r="L24" s="27"/>
    </row>
    <row r="25" spans="2:12" s="1" customFormat="1" ht="6.95" hidden="1" customHeight="1" x14ac:dyDescent="0.2">
      <c r="B25" s="27"/>
      <c r="L25" s="27"/>
    </row>
    <row r="26" spans="2:12" s="1" customFormat="1" ht="12" hidden="1" customHeight="1" x14ac:dyDescent="0.2">
      <c r="B26" s="27"/>
      <c r="D26" s="22" t="s">
        <v>33</v>
      </c>
      <c r="L26" s="27"/>
    </row>
    <row r="27" spans="2:12" s="7" customFormat="1" ht="16.5" hidden="1" customHeight="1" x14ac:dyDescent="0.2">
      <c r="B27" s="81"/>
      <c r="E27" s="177" t="s">
        <v>19</v>
      </c>
      <c r="F27" s="177"/>
      <c r="G27" s="177"/>
      <c r="H27" s="177"/>
      <c r="L27" s="81"/>
    </row>
    <row r="28" spans="2:12" s="1" customFormat="1" ht="6.95" hidden="1" customHeight="1" x14ac:dyDescent="0.2">
      <c r="B28" s="27"/>
      <c r="L28" s="27"/>
    </row>
    <row r="29" spans="2:12" s="1" customFormat="1" ht="6.95" hidden="1" customHeight="1" x14ac:dyDescent="0.2">
      <c r="B29" s="27"/>
      <c r="D29" s="45"/>
      <c r="E29" s="45"/>
      <c r="F29" s="45"/>
      <c r="G29" s="45"/>
      <c r="H29" s="45"/>
      <c r="I29" s="45"/>
      <c r="J29" s="45"/>
      <c r="K29" s="45"/>
      <c r="L29" s="27"/>
    </row>
    <row r="30" spans="2:12" s="1" customFormat="1" ht="25.35" hidden="1" customHeight="1" x14ac:dyDescent="0.2">
      <c r="B30" s="27"/>
      <c r="D30" s="82" t="s">
        <v>35</v>
      </c>
      <c r="J30" s="58">
        <f>ROUND(J79, 2)</f>
        <v>0</v>
      </c>
      <c r="L30" s="27"/>
    </row>
    <row r="31" spans="2:12" s="1" customFormat="1" ht="6.95" hidden="1" customHeight="1" x14ac:dyDescent="0.2">
      <c r="B31" s="27"/>
      <c r="D31" s="45"/>
      <c r="E31" s="45"/>
      <c r="F31" s="45"/>
      <c r="G31" s="45"/>
      <c r="H31" s="45"/>
      <c r="I31" s="45"/>
      <c r="J31" s="45"/>
      <c r="K31" s="45"/>
      <c r="L31" s="27"/>
    </row>
    <row r="32" spans="2:12" s="1" customFormat="1" ht="14.45" hidden="1" customHeight="1" x14ac:dyDescent="0.2">
      <c r="B32" s="27"/>
      <c r="F32" s="30" t="s">
        <v>37</v>
      </c>
      <c r="I32" s="30" t="s">
        <v>36</v>
      </c>
      <c r="J32" s="30" t="s">
        <v>38</v>
      </c>
      <c r="L32" s="27"/>
    </row>
    <row r="33" spans="2:12" s="1" customFormat="1" ht="14.45" hidden="1" customHeight="1" x14ac:dyDescent="0.2">
      <c r="B33" s="27"/>
      <c r="D33" s="47" t="s">
        <v>39</v>
      </c>
      <c r="E33" s="22" t="s">
        <v>40</v>
      </c>
      <c r="F33" s="83">
        <f>ROUND((SUM(BE79:BE92)),  2)</f>
        <v>0</v>
      </c>
      <c r="I33" s="84">
        <v>0.21</v>
      </c>
      <c r="J33" s="83">
        <f>ROUND(((SUM(BE79:BE92))*I33),  2)</f>
        <v>0</v>
      </c>
      <c r="L33" s="27"/>
    </row>
    <row r="34" spans="2:12" s="1" customFormat="1" ht="14.45" hidden="1" customHeight="1" x14ac:dyDescent="0.2">
      <c r="B34" s="27"/>
      <c r="E34" s="22" t="s">
        <v>41</v>
      </c>
      <c r="F34" s="83">
        <f>ROUND((SUM(BF79:BF92)),  2)</f>
        <v>0</v>
      </c>
      <c r="I34" s="84">
        <v>0.15</v>
      </c>
      <c r="J34" s="83">
        <f>ROUND(((SUM(BF79:BF92))*I34),  2)</f>
        <v>0</v>
      </c>
      <c r="L34" s="27"/>
    </row>
    <row r="35" spans="2:12" s="1" customFormat="1" ht="14.45" hidden="1" customHeight="1" x14ac:dyDescent="0.2">
      <c r="B35" s="27"/>
      <c r="E35" s="22" t="s">
        <v>42</v>
      </c>
      <c r="F35" s="83">
        <f>ROUND((SUM(BG79:BG92)),  2)</f>
        <v>0</v>
      </c>
      <c r="I35" s="84">
        <v>0.21</v>
      </c>
      <c r="J35" s="83">
        <f>0</f>
        <v>0</v>
      </c>
      <c r="L35" s="27"/>
    </row>
    <row r="36" spans="2:12" s="1" customFormat="1" ht="14.45" hidden="1" customHeight="1" x14ac:dyDescent="0.2">
      <c r="B36" s="27"/>
      <c r="E36" s="22" t="s">
        <v>43</v>
      </c>
      <c r="F36" s="83">
        <f>ROUND((SUM(BH79:BH92)),  2)</f>
        <v>0</v>
      </c>
      <c r="I36" s="84">
        <v>0.15</v>
      </c>
      <c r="J36" s="83">
        <f>0</f>
        <v>0</v>
      </c>
      <c r="L36" s="27"/>
    </row>
    <row r="37" spans="2:12" s="1" customFormat="1" ht="14.45" hidden="1" customHeight="1" x14ac:dyDescent="0.2">
      <c r="B37" s="27"/>
      <c r="E37" s="22" t="s">
        <v>44</v>
      </c>
      <c r="F37" s="83">
        <f>ROUND((SUM(BI79:BI92)),  2)</f>
        <v>0</v>
      </c>
      <c r="I37" s="84">
        <v>0</v>
      </c>
      <c r="J37" s="83">
        <f>0</f>
        <v>0</v>
      </c>
      <c r="L37" s="27"/>
    </row>
    <row r="38" spans="2:12" s="1" customFormat="1" ht="6.95" hidden="1" customHeight="1" x14ac:dyDescent="0.2">
      <c r="B38" s="27"/>
      <c r="L38" s="27"/>
    </row>
    <row r="39" spans="2:12" s="1" customFormat="1" ht="25.35" hidden="1" customHeight="1" x14ac:dyDescent="0.2">
      <c r="B39" s="27"/>
      <c r="C39" s="85"/>
      <c r="D39" s="86" t="s">
        <v>45</v>
      </c>
      <c r="E39" s="49"/>
      <c r="F39" s="49"/>
      <c r="G39" s="87" t="s">
        <v>46</v>
      </c>
      <c r="H39" s="88" t="s">
        <v>47</v>
      </c>
      <c r="I39" s="49"/>
      <c r="J39" s="89">
        <f>SUM(J30:J37)</f>
        <v>0</v>
      </c>
      <c r="K39" s="90"/>
      <c r="L39" s="27"/>
    </row>
    <row r="40" spans="2:12" s="1" customFormat="1" ht="14.45" hidden="1" customHeight="1" x14ac:dyDescent="0.2"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27"/>
    </row>
    <row r="41" spans="2:12" ht="11.25" hidden="1" x14ac:dyDescent="0.2"/>
    <row r="42" spans="2:12" ht="11.25" hidden="1" x14ac:dyDescent="0.2"/>
    <row r="43" spans="2:12" ht="11.25" hidden="1" x14ac:dyDescent="0.2"/>
    <row r="44" spans="2:12" s="1" customFormat="1" ht="6.95" customHeight="1" x14ac:dyDescent="0.2">
      <c r="B44" s="38"/>
      <c r="C44" s="39"/>
      <c r="D44" s="39"/>
      <c r="E44" s="39"/>
      <c r="F44" s="39"/>
      <c r="G44" s="39"/>
      <c r="H44" s="39"/>
      <c r="I44" s="39"/>
      <c r="J44" s="39"/>
      <c r="K44" s="39"/>
      <c r="L44" s="27"/>
    </row>
    <row r="45" spans="2:12" s="1" customFormat="1" ht="24.95" customHeight="1" x14ac:dyDescent="0.2">
      <c r="B45" s="27"/>
      <c r="C45" s="16" t="s">
        <v>101</v>
      </c>
      <c r="L45" s="27"/>
    </row>
    <row r="46" spans="2:12" s="1" customFormat="1" ht="6.95" customHeight="1" x14ac:dyDescent="0.2">
      <c r="B46" s="27"/>
      <c r="L46" s="27"/>
    </row>
    <row r="47" spans="2:12" s="1" customFormat="1" ht="12" customHeight="1" x14ac:dyDescent="0.2">
      <c r="B47" s="27"/>
      <c r="C47" s="22" t="s">
        <v>16</v>
      </c>
      <c r="L47" s="27"/>
    </row>
    <row r="48" spans="2:12" s="1" customFormat="1" ht="16.5" customHeight="1" x14ac:dyDescent="0.2">
      <c r="B48" s="27"/>
      <c r="E48" s="188" t="str">
        <f>E7</f>
        <v>Oprava trati v úseku Hlinsko v Čechách - Žďárec u Skutče</v>
      </c>
      <c r="F48" s="189"/>
      <c r="G48" s="189"/>
      <c r="H48" s="189"/>
      <c r="L48" s="27"/>
    </row>
    <row r="49" spans="2:47" s="1" customFormat="1" ht="12" customHeight="1" x14ac:dyDescent="0.2">
      <c r="B49" s="27"/>
      <c r="C49" s="22" t="s">
        <v>99</v>
      </c>
      <c r="L49" s="27"/>
    </row>
    <row r="50" spans="2:47" s="1" customFormat="1" ht="16.5" customHeight="1" x14ac:dyDescent="0.2">
      <c r="B50" s="27"/>
      <c r="E50" s="151" t="str">
        <f>E9</f>
        <v>SO 06 - VON</v>
      </c>
      <c r="F50" s="190"/>
      <c r="G50" s="190"/>
      <c r="H50" s="190"/>
      <c r="L50" s="27"/>
    </row>
    <row r="51" spans="2:47" s="1" customFormat="1" ht="6.95" customHeight="1" x14ac:dyDescent="0.2">
      <c r="B51" s="27"/>
      <c r="L51" s="27"/>
    </row>
    <row r="52" spans="2:47" s="1" customFormat="1" ht="12" customHeight="1" x14ac:dyDescent="0.2">
      <c r="B52" s="27"/>
      <c r="C52" s="22" t="s">
        <v>21</v>
      </c>
      <c r="F52" s="20" t="str">
        <f>F12</f>
        <v xml:space="preserve"> </v>
      </c>
      <c r="I52" s="22" t="s">
        <v>23</v>
      </c>
      <c r="J52" s="44" t="str">
        <f>IF(J12="","",J12)</f>
        <v>29. 3. 2023</v>
      </c>
      <c r="L52" s="27"/>
    </row>
    <row r="53" spans="2:47" s="1" customFormat="1" ht="6.95" customHeight="1" x14ac:dyDescent="0.2">
      <c r="B53" s="27"/>
      <c r="L53" s="27"/>
    </row>
    <row r="54" spans="2:47" s="1" customFormat="1" ht="15.2" customHeight="1" x14ac:dyDescent="0.2">
      <c r="B54" s="27"/>
      <c r="C54" s="22" t="s">
        <v>25</v>
      </c>
      <c r="F54" s="20" t="str">
        <f>E15</f>
        <v xml:space="preserve"> </v>
      </c>
      <c r="I54" s="22" t="s">
        <v>30</v>
      </c>
      <c r="J54" s="25" t="str">
        <f>E21</f>
        <v xml:space="preserve"> </v>
      </c>
      <c r="L54" s="27"/>
    </row>
    <row r="55" spans="2:47" s="1" customFormat="1" ht="15.2" customHeight="1" x14ac:dyDescent="0.2">
      <c r="B55" s="27"/>
      <c r="C55" s="22" t="s">
        <v>28</v>
      </c>
      <c r="F55" s="20" t="str">
        <f>IF(E18="","",E18)</f>
        <v>Vyplň údaj</v>
      </c>
      <c r="I55" s="22" t="s">
        <v>32</v>
      </c>
      <c r="J55" s="25" t="str">
        <f>E24</f>
        <v xml:space="preserve"> </v>
      </c>
      <c r="L55" s="27"/>
    </row>
    <row r="56" spans="2:47" s="1" customFormat="1" ht="10.35" customHeight="1" x14ac:dyDescent="0.2">
      <c r="B56" s="27"/>
      <c r="L56" s="27"/>
    </row>
    <row r="57" spans="2:47" s="1" customFormat="1" ht="29.25" customHeight="1" x14ac:dyDescent="0.2">
      <c r="B57" s="27"/>
      <c r="C57" s="91" t="s">
        <v>102</v>
      </c>
      <c r="D57" s="85"/>
      <c r="E57" s="85"/>
      <c r="F57" s="85"/>
      <c r="G57" s="85"/>
      <c r="H57" s="85"/>
      <c r="I57" s="85"/>
      <c r="J57" s="92" t="s">
        <v>103</v>
      </c>
      <c r="K57" s="85"/>
      <c r="L57" s="27"/>
    </row>
    <row r="58" spans="2:47" s="1" customFormat="1" ht="10.35" customHeight="1" x14ac:dyDescent="0.2">
      <c r="B58" s="27"/>
      <c r="L58" s="27"/>
    </row>
    <row r="59" spans="2:47" s="1" customFormat="1" ht="22.9" customHeight="1" x14ac:dyDescent="0.2">
      <c r="B59" s="27"/>
      <c r="C59" s="93" t="s">
        <v>67</v>
      </c>
      <c r="J59" s="58">
        <f>J79</f>
        <v>0</v>
      </c>
      <c r="L59" s="27"/>
      <c r="AU59" s="12" t="s">
        <v>104</v>
      </c>
    </row>
    <row r="60" spans="2:47" s="1" customFormat="1" ht="21.75" customHeight="1" x14ac:dyDescent="0.2">
      <c r="B60" s="27"/>
      <c r="L60" s="27"/>
    </row>
    <row r="61" spans="2:47" s="1" customFormat="1" ht="6.95" customHeight="1" x14ac:dyDescent="0.2"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27"/>
    </row>
    <row r="65" spans="2:65" s="1" customFormat="1" ht="6.95" customHeight="1" x14ac:dyDescent="0.2"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27"/>
    </row>
    <row r="66" spans="2:65" s="1" customFormat="1" ht="24.95" customHeight="1" x14ac:dyDescent="0.2">
      <c r="B66" s="27"/>
      <c r="C66" s="16" t="s">
        <v>105</v>
      </c>
      <c r="L66" s="27"/>
    </row>
    <row r="67" spans="2:65" s="1" customFormat="1" ht="6.95" customHeight="1" x14ac:dyDescent="0.2">
      <c r="B67" s="27"/>
      <c r="L67" s="27"/>
    </row>
    <row r="68" spans="2:65" s="1" customFormat="1" ht="12" customHeight="1" x14ac:dyDescent="0.2">
      <c r="B68" s="27"/>
      <c r="C68" s="22" t="s">
        <v>16</v>
      </c>
      <c r="L68" s="27"/>
    </row>
    <row r="69" spans="2:65" s="1" customFormat="1" ht="16.5" customHeight="1" x14ac:dyDescent="0.2">
      <c r="B69" s="27"/>
      <c r="E69" s="188" t="str">
        <f>E7</f>
        <v>Oprava trati v úseku Hlinsko v Čechách - Žďárec u Skutče</v>
      </c>
      <c r="F69" s="189"/>
      <c r="G69" s="189"/>
      <c r="H69" s="189"/>
      <c r="L69" s="27"/>
    </row>
    <row r="70" spans="2:65" s="1" customFormat="1" ht="12" customHeight="1" x14ac:dyDescent="0.2">
      <c r="B70" s="27"/>
      <c r="C70" s="22" t="s">
        <v>99</v>
      </c>
      <c r="L70" s="27"/>
    </row>
    <row r="71" spans="2:65" s="1" customFormat="1" ht="16.5" customHeight="1" x14ac:dyDescent="0.2">
      <c r="B71" s="27"/>
      <c r="E71" s="151" t="str">
        <f>E9</f>
        <v>SO 06 - VON</v>
      </c>
      <c r="F71" s="190"/>
      <c r="G71" s="190"/>
      <c r="H71" s="190"/>
      <c r="L71" s="27"/>
    </row>
    <row r="72" spans="2:65" s="1" customFormat="1" ht="6.95" customHeight="1" x14ac:dyDescent="0.2">
      <c r="B72" s="27"/>
      <c r="L72" s="27"/>
    </row>
    <row r="73" spans="2:65" s="1" customFormat="1" ht="12" customHeight="1" x14ac:dyDescent="0.2">
      <c r="B73" s="27"/>
      <c r="C73" s="22" t="s">
        <v>21</v>
      </c>
      <c r="F73" s="20" t="str">
        <f>F12</f>
        <v xml:space="preserve"> </v>
      </c>
      <c r="I73" s="22" t="s">
        <v>23</v>
      </c>
      <c r="J73" s="44" t="str">
        <f>IF(J12="","",J12)</f>
        <v>29. 3. 2023</v>
      </c>
      <c r="L73" s="27"/>
    </row>
    <row r="74" spans="2:65" s="1" customFormat="1" ht="6.95" customHeight="1" x14ac:dyDescent="0.2">
      <c r="B74" s="27"/>
      <c r="L74" s="27"/>
    </row>
    <row r="75" spans="2:65" s="1" customFormat="1" ht="15.2" customHeight="1" x14ac:dyDescent="0.2">
      <c r="B75" s="27"/>
      <c r="C75" s="22" t="s">
        <v>25</v>
      </c>
      <c r="F75" s="20" t="str">
        <f>E15</f>
        <v xml:space="preserve"> </v>
      </c>
      <c r="I75" s="22" t="s">
        <v>30</v>
      </c>
      <c r="J75" s="25" t="str">
        <f>E21</f>
        <v xml:space="preserve"> </v>
      </c>
      <c r="L75" s="27"/>
    </row>
    <row r="76" spans="2:65" s="1" customFormat="1" ht="15.2" customHeight="1" x14ac:dyDescent="0.2">
      <c r="B76" s="27"/>
      <c r="C76" s="22" t="s">
        <v>28</v>
      </c>
      <c r="F76" s="20" t="str">
        <f>IF(E18="","",E18)</f>
        <v>Vyplň údaj</v>
      </c>
      <c r="I76" s="22" t="s">
        <v>32</v>
      </c>
      <c r="J76" s="25" t="str">
        <f>E24</f>
        <v xml:space="preserve"> </v>
      </c>
      <c r="L76" s="27"/>
    </row>
    <row r="77" spans="2:65" s="1" customFormat="1" ht="10.35" customHeight="1" x14ac:dyDescent="0.2">
      <c r="B77" s="27"/>
      <c r="L77" s="27"/>
    </row>
    <row r="78" spans="2:65" s="8" customFormat="1" ht="29.25" customHeight="1" x14ac:dyDescent="0.2">
      <c r="B78" s="94"/>
      <c r="C78" s="95" t="s">
        <v>106</v>
      </c>
      <c r="D78" s="96" t="s">
        <v>54</v>
      </c>
      <c r="E78" s="96" t="s">
        <v>50</v>
      </c>
      <c r="F78" s="96" t="s">
        <v>51</v>
      </c>
      <c r="G78" s="96" t="s">
        <v>107</v>
      </c>
      <c r="H78" s="96" t="s">
        <v>108</v>
      </c>
      <c r="I78" s="96" t="s">
        <v>109</v>
      </c>
      <c r="J78" s="96" t="s">
        <v>103</v>
      </c>
      <c r="K78" s="97" t="s">
        <v>110</v>
      </c>
      <c r="L78" s="94"/>
      <c r="M78" s="51" t="s">
        <v>19</v>
      </c>
      <c r="N78" s="52" t="s">
        <v>39</v>
      </c>
      <c r="O78" s="52" t="s">
        <v>111</v>
      </c>
      <c r="P78" s="52" t="s">
        <v>112</v>
      </c>
      <c r="Q78" s="52" t="s">
        <v>113</v>
      </c>
      <c r="R78" s="52" t="s">
        <v>114</v>
      </c>
      <c r="S78" s="52" t="s">
        <v>115</v>
      </c>
      <c r="T78" s="53" t="s">
        <v>116</v>
      </c>
    </row>
    <row r="79" spans="2:65" s="1" customFormat="1" ht="22.9" customHeight="1" x14ac:dyDescent="0.25">
      <c r="B79" s="27"/>
      <c r="C79" s="56" t="s">
        <v>117</v>
      </c>
      <c r="J79" s="98">
        <f>BK79</f>
        <v>0</v>
      </c>
      <c r="L79" s="27"/>
      <c r="M79" s="54"/>
      <c r="N79" s="45"/>
      <c r="O79" s="45"/>
      <c r="P79" s="99">
        <f>SUM(P80:P92)</f>
        <v>0</v>
      </c>
      <c r="Q79" s="45"/>
      <c r="R79" s="99">
        <f>SUM(R80:R92)</f>
        <v>0</v>
      </c>
      <c r="S79" s="45"/>
      <c r="T79" s="100">
        <f>SUM(T80:T92)</f>
        <v>0</v>
      </c>
      <c r="AT79" s="12" t="s">
        <v>68</v>
      </c>
      <c r="AU79" s="12" t="s">
        <v>104</v>
      </c>
      <c r="BK79" s="101">
        <f>SUM(BK80:BK92)</f>
        <v>0</v>
      </c>
    </row>
    <row r="80" spans="2:65" s="1" customFormat="1" ht="16.5" customHeight="1" x14ac:dyDescent="0.2">
      <c r="B80" s="27"/>
      <c r="C80" s="102" t="s">
        <v>77</v>
      </c>
      <c r="D80" s="102" t="s">
        <v>118</v>
      </c>
      <c r="E80" s="103" t="s">
        <v>1014</v>
      </c>
      <c r="F80" s="104" t="s">
        <v>1015</v>
      </c>
      <c r="G80" s="105" t="s">
        <v>1016</v>
      </c>
      <c r="H80" s="150"/>
      <c r="I80" s="107"/>
      <c r="J80" s="108">
        <f>ROUND(I80*H80,2)</f>
        <v>0</v>
      </c>
      <c r="K80" s="104" t="s">
        <v>19</v>
      </c>
      <c r="L80" s="27"/>
      <c r="M80" s="109" t="s">
        <v>19</v>
      </c>
      <c r="N80" s="110" t="s">
        <v>40</v>
      </c>
      <c r="P80" s="111">
        <f>O80*H80</f>
        <v>0</v>
      </c>
      <c r="Q80" s="111">
        <v>0</v>
      </c>
      <c r="R80" s="111">
        <f>Q80*H80</f>
        <v>0</v>
      </c>
      <c r="S80" s="111">
        <v>0</v>
      </c>
      <c r="T80" s="112">
        <f>S80*H80</f>
        <v>0</v>
      </c>
      <c r="AR80" s="113" t="s">
        <v>123</v>
      </c>
      <c r="AT80" s="113" t="s">
        <v>118</v>
      </c>
      <c r="AU80" s="113" t="s">
        <v>69</v>
      </c>
      <c r="AY80" s="12" t="s">
        <v>124</v>
      </c>
      <c r="BE80" s="114">
        <f>IF(N80="základní",J80,0)</f>
        <v>0</v>
      </c>
      <c r="BF80" s="114">
        <f>IF(N80="snížená",J80,0)</f>
        <v>0</v>
      </c>
      <c r="BG80" s="114">
        <f>IF(N80="zákl. přenesená",J80,0)</f>
        <v>0</v>
      </c>
      <c r="BH80" s="114">
        <f>IF(N80="sníž. přenesená",J80,0)</f>
        <v>0</v>
      </c>
      <c r="BI80" s="114">
        <f>IF(N80="nulová",J80,0)</f>
        <v>0</v>
      </c>
      <c r="BJ80" s="12" t="s">
        <v>77</v>
      </c>
      <c r="BK80" s="114">
        <f>ROUND(I80*H80,2)</f>
        <v>0</v>
      </c>
      <c r="BL80" s="12" t="s">
        <v>123</v>
      </c>
      <c r="BM80" s="113" t="s">
        <v>79</v>
      </c>
    </row>
    <row r="81" spans="2:65" s="1" customFormat="1" ht="16.5" customHeight="1" x14ac:dyDescent="0.2">
      <c r="B81" s="27"/>
      <c r="C81" s="102" t="s">
        <v>79</v>
      </c>
      <c r="D81" s="102" t="s">
        <v>118</v>
      </c>
      <c r="E81" s="103" t="s">
        <v>1017</v>
      </c>
      <c r="F81" s="104" t="s">
        <v>1018</v>
      </c>
      <c r="G81" s="105" t="s">
        <v>1016</v>
      </c>
      <c r="H81" s="150"/>
      <c r="I81" s="107"/>
      <c r="J81" s="108">
        <f>ROUND(I81*H81,2)</f>
        <v>0</v>
      </c>
      <c r="K81" s="104" t="s">
        <v>19</v>
      </c>
      <c r="L81" s="27"/>
      <c r="M81" s="109" t="s">
        <v>19</v>
      </c>
      <c r="N81" s="110" t="s">
        <v>40</v>
      </c>
      <c r="P81" s="111">
        <f>O81*H81</f>
        <v>0</v>
      </c>
      <c r="Q81" s="111">
        <v>0</v>
      </c>
      <c r="R81" s="111">
        <f>Q81*H81</f>
        <v>0</v>
      </c>
      <c r="S81" s="111">
        <v>0</v>
      </c>
      <c r="T81" s="112">
        <f>S81*H81</f>
        <v>0</v>
      </c>
      <c r="AR81" s="113" t="s">
        <v>123</v>
      </c>
      <c r="AT81" s="113" t="s">
        <v>118</v>
      </c>
      <c r="AU81" s="113" t="s">
        <v>69</v>
      </c>
      <c r="AY81" s="12" t="s">
        <v>124</v>
      </c>
      <c r="BE81" s="114">
        <f>IF(N81="základní",J81,0)</f>
        <v>0</v>
      </c>
      <c r="BF81" s="114">
        <f>IF(N81="snížená",J81,0)</f>
        <v>0</v>
      </c>
      <c r="BG81" s="114">
        <f>IF(N81="zákl. přenesená",J81,0)</f>
        <v>0</v>
      </c>
      <c r="BH81" s="114">
        <f>IF(N81="sníž. přenesená",J81,0)</f>
        <v>0</v>
      </c>
      <c r="BI81" s="114">
        <f>IF(N81="nulová",J81,0)</f>
        <v>0</v>
      </c>
      <c r="BJ81" s="12" t="s">
        <v>77</v>
      </c>
      <c r="BK81" s="114">
        <f>ROUND(I81*H81,2)</f>
        <v>0</v>
      </c>
      <c r="BL81" s="12" t="s">
        <v>123</v>
      </c>
      <c r="BM81" s="113" t="s">
        <v>123</v>
      </c>
    </row>
    <row r="82" spans="2:65" s="1" customFormat="1" ht="16.5" customHeight="1" x14ac:dyDescent="0.2">
      <c r="B82" s="27"/>
      <c r="C82" s="102" t="s">
        <v>130</v>
      </c>
      <c r="D82" s="102" t="s">
        <v>118</v>
      </c>
      <c r="E82" s="103" t="s">
        <v>1019</v>
      </c>
      <c r="F82" s="104" t="s">
        <v>1020</v>
      </c>
      <c r="G82" s="105" t="s">
        <v>1016</v>
      </c>
      <c r="H82" s="150"/>
      <c r="I82" s="107"/>
      <c r="J82" s="108">
        <f>ROUND(I82*H82,2)</f>
        <v>0</v>
      </c>
      <c r="K82" s="104" t="s">
        <v>19</v>
      </c>
      <c r="L82" s="27"/>
      <c r="M82" s="109" t="s">
        <v>19</v>
      </c>
      <c r="N82" s="110" t="s">
        <v>40</v>
      </c>
      <c r="P82" s="111">
        <f>O82*H82</f>
        <v>0</v>
      </c>
      <c r="Q82" s="111">
        <v>0</v>
      </c>
      <c r="R82" s="111">
        <f>Q82*H82</f>
        <v>0</v>
      </c>
      <c r="S82" s="111">
        <v>0</v>
      </c>
      <c r="T82" s="112">
        <f>S82*H82</f>
        <v>0</v>
      </c>
      <c r="AR82" s="113" t="s">
        <v>123</v>
      </c>
      <c r="AT82" s="113" t="s">
        <v>118</v>
      </c>
      <c r="AU82" s="113" t="s">
        <v>69</v>
      </c>
      <c r="AY82" s="12" t="s">
        <v>124</v>
      </c>
      <c r="BE82" s="114">
        <f>IF(N82="základní",J82,0)</f>
        <v>0</v>
      </c>
      <c r="BF82" s="114">
        <f>IF(N82="snížená",J82,0)</f>
        <v>0</v>
      </c>
      <c r="BG82" s="114">
        <f>IF(N82="zákl. přenesená",J82,0)</f>
        <v>0</v>
      </c>
      <c r="BH82" s="114">
        <f>IF(N82="sníž. přenesená",J82,0)</f>
        <v>0</v>
      </c>
      <c r="BI82" s="114">
        <f>IF(N82="nulová",J82,0)</f>
        <v>0</v>
      </c>
      <c r="BJ82" s="12" t="s">
        <v>77</v>
      </c>
      <c r="BK82" s="114">
        <f>ROUND(I82*H82,2)</f>
        <v>0</v>
      </c>
      <c r="BL82" s="12" t="s">
        <v>123</v>
      </c>
      <c r="BM82" s="113" t="s">
        <v>133</v>
      </c>
    </row>
    <row r="83" spans="2:65" s="1" customFormat="1" ht="19.5" x14ac:dyDescent="0.2">
      <c r="B83" s="27"/>
      <c r="D83" s="115" t="s">
        <v>125</v>
      </c>
      <c r="F83" s="116" t="s">
        <v>1021</v>
      </c>
      <c r="I83" s="117"/>
      <c r="L83" s="27"/>
      <c r="M83" s="118"/>
      <c r="T83" s="48"/>
      <c r="AT83" s="12" t="s">
        <v>125</v>
      </c>
      <c r="AU83" s="12" t="s">
        <v>69</v>
      </c>
    </row>
    <row r="84" spans="2:65" s="1" customFormat="1" ht="16.5" customHeight="1" x14ac:dyDescent="0.2">
      <c r="B84" s="27"/>
      <c r="C84" s="102" t="s">
        <v>123</v>
      </c>
      <c r="D84" s="102" t="s">
        <v>118</v>
      </c>
      <c r="E84" s="103" t="s">
        <v>1022</v>
      </c>
      <c r="F84" s="104" t="s">
        <v>1023</v>
      </c>
      <c r="G84" s="105" t="s">
        <v>1016</v>
      </c>
      <c r="H84" s="150"/>
      <c r="I84" s="107"/>
      <c r="J84" s="108">
        <f t="shared" ref="J84:J89" si="0">ROUND(I84*H84,2)</f>
        <v>0</v>
      </c>
      <c r="K84" s="104" t="s">
        <v>19</v>
      </c>
      <c r="L84" s="27"/>
      <c r="M84" s="109" t="s">
        <v>19</v>
      </c>
      <c r="N84" s="110" t="s">
        <v>40</v>
      </c>
      <c r="P84" s="111">
        <f t="shared" ref="P84:P89" si="1">O84*H84</f>
        <v>0</v>
      </c>
      <c r="Q84" s="111">
        <v>0</v>
      </c>
      <c r="R84" s="111">
        <f t="shared" ref="R84:R89" si="2">Q84*H84</f>
        <v>0</v>
      </c>
      <c r="S84" s="111">
        <v>0</v>
      </c>
      <c r="T84" s="112">
        <f t="shared" ref="T84:T89" si="3">S84*H84</f>
        <v>0</v>
      </c>
      <c r="AR84" s="113" t="s">
        <v>123</v>
      </c>
      <c r="AT84" s="113" t="s">
        <v>118</v>
      </c>
      <c r="AU84" s="113" t="s">
        <v>69</v>
      </c>
      <c r="AY84" s="12" t="s">
        <v>124</v>
      </c>
      <c r="BE84" s="114">
        <f t="shared" ref="BE84:BE89" si="4">IF(N84="základní",J84,0)</f>
        <v>0</v>
      </c>
      <c r="BF84" s="114">
        <f t="shared" ref="BF84:BF89" si="5">IF(N84="snížená",J84,0)</f>
        <v>0</v>
      </c>
      <c r="BG84" s="114">
        <f t="shared" ref="BG84:BG89" si="6">IF(N84="zákl. přenesená",J84,0)</f>
        <v>0</v>
      </c>
      <c r="BH84" s="114">
        <f t="shared" ref="BH84:BH89" si="7">IF(N84="sníž. přenesená",J84,0)</f>
        <v>0</v>
      </c>
      <c r="BI84" s="114">
        <f t="shared" ref="BI84:BI89" si="8">IF(N84="nulová",J84,0)</f>
        <v>0</v>
      </c>
      <c r="BJ84" s="12" t="s">
        <v>77</v>
      </c>
      <c r="BK84" s="114">
        <f t="shared" ref="BK84:BK89" si="9">ROUND(I84*H84,2)</f>
        <v>0</v>
      </c>
      <c r="BL84" s="12" t="s">
        <v>123</v>
      </c>
      <c r="BM84" s="113" t="s">
        <v>162</v>
      </c>
    </row>
    <row r="85" spans="2:65" s="1" customFormat="1" ht="16.5" customHeight="1" x14ac:dyDescent="0.2">
      <c r="B85" s="27"/>
      <c r="C85" s="102" t="s">
        <v>148</v>
      </c>
      <c r="D85" s="102" t="s">
        <v>118</v>
      </c>
      <c r="E85" s="103" t="s">
        <v>1024</v>
      </c>
      <c r="F85" s="104" t="s">
        <v>1025</v>
      </c>
      <c r="G85" s="105" t="s">
        <v>1016</v>
      </c>
      <c r="H85" s="150"/>
      <c r="I85" s="107"/>
      <c r="J85" s="108">
        <f t="shared" si="0"/>
        <v>0</v>
      </c>
      <c r="K85" s="104" t="s">
        <v>19</v>
      </c>
      <c r="L85" s="27"/>
      <c r="M85" s="109" t="s">
        <v>19</v>
      </c>
      <c r="N85" s="110" t="s">
        <v>40</v>
      </c>
      <c r="P85" s="111">
        <f t="shared" si="1"/>
        <v>0</v>
      </c>
      <c r="Q85" s="111">
        <v>0</v>
      </c>
      <c r="R85" s="111">
        <f t="shared" si="2"/>
        <v>0</v>
      </c>
      <c r="S85" s="111">
        <v>0</v>
      </c>
      <c r="T85" s="112">
        <f t="shared" si="3"/>
        <v>0</v>
      </c>
      <c r="AR85" s="113" t="s">
        <v>123</v>
      </c>
      <c r="AT85" s="113" t="s">
        <v>118</v>
      </c>
      <c r="AU85" s="113" t="s">
        <v>69</v>
      </c>
      <c r="AY85" s="12" t="s">
        <v>124</v>
      </c>
      <c r="BE85" s="114">
        <f t="shared" si="4"/>
        <v>0</v>
      </c>
      <c r="BF85" s="114">
        <f t="shared" si="5"/>
        <v>0</v>
      </c>
      <c r="BG85" s="114">
        <f t="shared" si="6"/>
        <v>0</v>
      </c>
      <c r="BH85" s="114">
        <f t="shared" si="7"/>
        <v>0</v>
      </c>
      <c r="BI85" s="114">
        <f t="shared" si="8"/>
        <v>0</v>
      </c>
      <c r="BJ85" s="12" t="s">
        <v>77</v>
      </c>
      <c r="BK85" s="114">
        <f t="shared" si="9"/>
        <v>0</v>
      </c>
      <c r="BL85" s="12" t="s">
        <v>123</v>
      </c>
      <c r="BM85" s="113" t="s">
        <v>167</v>
      </c>
    </row>
    <row r="86" spans="2:65" s="1" customFormat="1" ht="16.5" customHeight="1" x14ac:dyDescent="0.2">
      <c r="B86" s="27"/>
      <c r="C86" s="102" t="s">
        <v>133</v>
      </c>
      <c r="D86" s="102" t="s">
        <v>118</v>
      </c>
      <c r="E86" s="103" t="s">
        <v>1026</v>
      </c>
      <c r="F86" s="104" t="s">
        <v>1027</v>
      </c>
      <c r="G86" s="105" t="s">
        <v>1016</v>
      </c>
      <c r="H86" s="150"/>
      <c r="I86" s="107"/>
      <c r="J86" s="108">
        <f t="shared" si="0"/>
        <v>0</v>
      </c>
      <c r="K86" s="104" t="s">
        <v>122</v>
      </c>
      <c r="L86" s="27"/>
      <c r="M86" s="109" t="s">
        <v>19</v>
      </c>
      <c r="N86" s="110" t="s">
        <v>40</v>
      </c>
      <c r="P86" s="111">
        <f t="shared" si="1"/>
        <v>0</v>
      </c>
      <c r="Q86" s="111">
        <v>0</v>
      </c>
      <c r="R86" s="111">
        <f t="shared" si="2"/>
        <v>0</v>
      </c>
      <c r="S86" s="111">
        <v>0</v>
      </c>
      <c r="T86" s="112">
        <f t="shared" si="3"/>
        <v>0</v>
      </c>
      <c r="AR86" s="113" t="s">
        <v>123</v>
      </c>
      <c r="AT86" s="113" t="s">
        <v>118</v>
      </c>
      <c r="AU86" s="113" t="s">
        <v>69</v>
      </c>
      <c r="AY86" s="12" t="s">
        <v>124</v>
      </c>
      <c r="BE86" s="114">
        <f t="shared" si="4"/>
        <v>0</v>
      </c>
      <c r="BF86" s="114">
        <f t="shared" si="5"/>
        <v>0</v>
      </c>
      <c r="BG86" s="114">
        <f t="shared" si="6"/>
        <v>0</v>
      </c>
      <c r="BH86" s="114">
        <f t="shared" si="7"/>
        <v>0</v>
      </c>
      <c r="BI86" s="114">
        <f t="shared" si="8"/>
        <v>0</v>
      </c>
      <c r="BJ86" s="12" t="s">
        <v>77</v>
      </c>
      <c r="BK86" s="114">
        <f t="shared" si="9"/>
        <v>0</v>
      </c>
      <c r="BL86" s="12" t="s">
        <v>123</v>
      </c>
      <c r="BM86" s="113" t="s">
        <v>171</v>
      </c>
    </row>
    <row r="87" spans="2:65" s="1" customFormat="1" ht="16.5" customHeight="1" x14ac:dyDescent="0.2">
      <c r="B87" s="27"/>
      <c r="C87" s="102" t="s">
        <v>173</v>
      </c>
      <c r="D87" s="102" t="s">
        <v>118</v>
      </c>
      <c r="E87" s="103" t="s">
        <v>1028</v>
      </c>
      <c r="F87" s="104" t="s">
        <v>1029</v>
      </c>
      <c r="G87" s="105" t="s">
        <v>1016</v>
      </c>
      <c r="H87" s="150"/>
      <c r="I87" s="107"/>
      <c r="J87" s="108">
        <f t="shared" si="0"/>
        <v>0</v>
      </c>
      <c r="K87" s="104" t="s">
        <v>19</v>
      </c>
      <c r="L87" s="27"/>
      <c r="M87" s="109" t="s">
        <v>19</v>
      </c>
      <c r="N87" s="110" t="s">
        <v>40</v>
      </c>
      <c r="P87" s="111">
        <f t="shared" si="1"/>
        <v>0</v>
      </c>
      <c r="Q87" s="111">
        <v>0</v>
      </c>
      <c r="R87" s="111">
        <f t="shared" si="2"/>
        <v>0</v>
      </c>
      <c r="S87" s="111">
        <v>0</v>
      </c>
      <c r="T87" s="112">
        <f t="shared" si="3"/>
        <v>0</v>
      </c>
      <c r="AR87" s="113" t="s">
        <v>123</v>
      </c>
      <c r="AT87" s="113" t="s">
        <v>118</v>
      </c>
      <c r="AU87" s="113" t="s">
        <v>69</v>
      </c>
      <c r="AY87" s="12" t="s">
        <v>124</v>
      </c>
      <c r="BE87" s="114">
        <f t="shared" si="4"/>
        <v>0</v>
      </c>
      <c r="BF87" s="114">
        <f t="shared" si="5"/>
        <v>0</v>
      </c>
      <c r="BG87" s="114">
        <f t="shared" si="6"/>
        <v>0</v>
      </c>
      <c r="BH87" s="114">
        <f t="shared" si="7"/>
        <v>0</v>
      </c>
      <c r="BI87" s="114">
        <f t="shared" si="8"/>
        <v>0</v>
      </c>
      <c r="BJ87" s="12" t="s">
        <v>77</v>
      </c>
      <c r="BK87" s="114">
        <f t="shared" si="9"/>
        <v>0</v>
      </c>
      <c r="BL87" s="12" t="s">
        <v>123</v>
      </c>
      <c r="BM87" s="113" t="s">
        <v>176</v>
      </c>
    </row>
    <row r="88" spans="2:65" s="1" customFormat="1" ht="16.5" customHeight="1" x14ac:dyDescent="0.2">
      <c r="B88" s="27"/>
      <c r="C88" s="102" t="s">
        <v>162</v>
      </c>
      <c r="D88" s="102" t="s">
        <v>118</v>
      </c>
      <c r="E88" s="103" t="s">
        <v>1030</v>
      </c>
      <c r="F88" s="104" t="s">
        <v>1031</v>
      </c>
      <c r="G88" s="105" t="s">
        <v>132</v>
      </c>
      <c r="H88" s="106">
        <v>9</v>
      </c>
      <c r="I88" s="107"/>
      <c r="J88" s="108">
        <f t="shared" si="0"/>
        <v>0</v>
      </c>
      <c r="K88" s="104" t="s">
        <v>19</v>
      </c>
      <c r="L88" s="27"/>
      <c r="M88" s="109" t="s">
        <v>19</v>
      </c>
      <c r="N88" s="110" t="s">
        <v>40</v>
      </c>
      <c r="P88" s="111">
        <f t="shared" si="1"/>
        <v>0</v>
      </c>
      <c r="Q88" s="111">
        <v>0</v>
      </c>
      <c r="R88" s="111">
        <f t="shared" si="2"/>
        <v>0</v>
      </c>
      <c r="S88" s="111">
        <v>0</v>
      </c>
      <c r="T88" s="112">
        <f t="shared" si="3"/>
        <v>0</v>
      </c>
      <c r="AR88" s="113" t="s">
        <v>123</v>
      </c>
      <c r="AT88" s="113" t="s">
        <v>118</v>
      </c>
      <c r="AU88" s="113" t="s">
        <v>69</v>
      </c>
      <c r="AY88" s="12" t="s">
        <v>124</v>
      </c>
      <c r="BE88" s="114">
        <f t="shared" si="4"/>
        <v>0</v>
      </c>
      <c r="BF88" s="114">
        <f t="shared" si="5"/>
        <v>0</v>
      </c>
      <c r="BG88" s="114">
        <f t="shared" si="6"/>
        <v>0</v>
      </c>
      <c r="BH88" s="114">
        <f t="shared" si="7"/>
        <v>0</v>
      </c>
      <c r="BI88" s="114">
        <f t="shared" si="8"/>
        <v>0</v>
      </c>
      <c r="BJ88" s="12" t="s">
        <v>77</v>
      </c>
      <c r="BK88" s="114">
        <f t="shared" si="9"/>
        <v>0</v>
      </c>
      <c r="BL88" s="12" t="s">
        <v>123</v>
      </c>
      <c r="BM88" s="113" t="s">
        <v>180</v>
      </c>
    </row>
    <row r="89" spans="2:65" s="1" customFormat="1" ht="44.25" customHeight="1" x14ac:dyDescent="0.2">
      <c r="B89" s="27"/>
      <c r="C89" s="102" t="s">
        <v>182</v>
      </c>
      <c r="D89" s="102" t="s">
        <v>118</v>
      </c>
      <c r="E89" s="103" t="s">
        <v>1032</v>
      </c>
      <c r="F89" s="104" t="s">
        <v>1033</v>
      </c>
      <c r="G89" s="105" t="s">
        <v>121</v>
      </c>
      <c r="H89" s="106">
        <v>6</v>
      </c>
      <c r="I89" s="107"/>
      <c r="J89" s="108">
        <f t="shared" si="0"/>
        <v>0</v>
      </c>
      <c r="K89" s="104" t="s">
        <v>122</v>
      </c>
      <c r="L89" s="27"/>
      <c r="M89" s="109" t="s">
        <v>19</v>
      </c>
      <c r="N89" s="110" t="s">
        <v>40</v>
      </c>
      <c r="P89" s="111">
        <f t="shared" si="1"/>
        <v>0</v>
      </c>
      <c r="Q89" s="111">
        <v>0</v>
      </c>
      <c r="R89" s="111">
        <f t="shared" si="2"/>
        <v>0</v>
      </c>
      <c r="S89" s="111">
        <v>0</v>
      </c>
      <c r="T89" s="112">
        <f t="shared" si="3"/>
        <v>0</v>
      </c>
      <c r="AR89" s="113" t="s">
        <v>123</v>
      </c>
      <c r="AT89" s="113" t="s">
        <v>118</v>
      </c>
      <c r="AU89" s="113" t="s">
        <v>69</v>
      </c>
      <c r="AY89" s="12" t="s">
        <v>124</v>
      </c>
      <c r="BE89" s="114">
        <f t="shared" si="4"/>
        <v>0</v>
      </c>
      <c r="BF89" s="114">
        <f t="shared" si="5"/>
        <v>0</v>
      </c>
      <c r="BG89" s="114">
        <f t="shared" si="6"/>
        <v>0</v>
      </c>
      <c r="BH89" s="114">
        <f t="shared" si="7"/>
        <v>0</v>
      </c>
      <c r="BI89" s="114">
        <f t="shared" si="8"/>
        <v>0</v>
      </c>
      <c r="BJ89" s="12" t="s">
        <v>77</v>
      </c>
      <c r="BK89" s="114">
        <f t="shared" si="9"/>
        <v>0</v>
      </c>
      <c r="BL89" s="12" t="s">
        <v>123</v>
      </c>
      <c r="BM89" s="113" t="s">
        <v>185</v>
      </c>
    </row>
    <row r="90" spans="2:65" s="1" customFormat="1" ht="19.5" x14ac:dyDescent="0.2">
      <c r="B90" s="27"/>
      <c r="D90" s="115" t="s">
        <v>125</v>
      </c>
      <c r="F90" s="116" t="s">
        <v>1034</v>
      </c>
      <c r="I90" s="117"/>
      <c r="L90" s="27"/>
      <c r="M90" s="118"/>
      <c r="T90" s="48"/>
      <c r="AT90" s="12" t="s">
        <v>125</v>
      </c>
      <c r="AU90" s="12" t="s">
        <v>69</v>
      </c>
    </row>
    <row r="91" spans="2:65" s="1" customFormat="1" ht="44.25" customHeight="1" x14ac:dyDescent="0.2">
      <c r="B91" s="27"/>
      <c r="C91" s="102" t="s">
        <v>167</v>
      </c>
      <c r="D91" s="102" t="s">
        <v>118</v>
      </c>
      <c r="E91" s="103" t="s">
        <v>1035</v>
      </c>
      <c r="F91" s="104" t="s">
        <v>1036</v>
      </c>
      <c r="G91" s="105" t="s">
        <v>121</v>
      </c>
      <c r="H91" s="106">
        <v>4</v>
      </c>
      <c r="I91" s="107"/>
      <c r="J91" s="108">
        <f>ROUND(I91*H91,2)</f>
        <v>0</v>
      </c>
      <c r="K91" s="104" t="s">
        <v>122</v>
      </c>
      <c r="L91" s="27"/>
      <c r="M91" s="109" t="s">
        <v>19</v>
      </c>
      <c r="N91" s="110" t="s">
        <v>40</v>
      </c>
      <c r="P91" s="111">
        <f>O91*H91</f>
        <v>0</v>
      </c>
      <c r="Q91" s="111">
        <v>0</v>
      </c>
      <c r="R91" s="111">
        <f>Q91*H91</f>
        <v>0</v>
      </c>
      <c r="S91" s="111">
        <v>0</v>
      </c>
      <c r="T91" s="112">
        <f>S91*H91</f>
        <v>0</v>
      </c>
      <c r="AR91" s="113" t="s">
        <v>123</v>
      </c>
      <c r="AT91" s="113" t="s">
        <v>118</v>
      </c>
      <c r="AU91" s="113" t="s">
        <v>69</v>
      </c>
      <c r="AY91" s="12" t="s">
        <v>124</v>
      </c>
      <c r="BE91" s="114">
        <f>IF(N91="základní",J91,0)</f>
        <v>0</v>
      </c>
      <c r="BF91" s="114">
        <f>IF(N91="snížená",J91,0)</f>
        <v>0</v>
      </c>
      <c r="BG91" s="114">
        <f>IF(N91="zákl. přenesená",J91,0)</f>
        <v>0</v>
      </c>
      <c r="BH91" s="114">
        <f>IF(N91="sníž. přenesená",J91,0)</f>
        <v>0</v>
      </c>
      <c r="BI91" s="114">
        <f>IF(N91="nulová",J91,0)</f>
        <v>0</v>
      </c>
      <c r="BJ91" s="12" t="s">
        <v>77</v>
      </c>
      <c r="BK91" s="114">
        <f>ROUND(I91*H91,2)</f>
        <v>0</v>
      </c>
      <c r="BL91" s="12" t="s">
        <v>123</v>
      </c>
      <c r="BM91" s="113" t="s">
        <v>190</v>
      </c>
    </row>
    <row r="92" spans="2:65" s="1" customFormat="1" ht="19.5" x14ac:dyDescent="0.2">
      <c r="B92" s="27"/>
      <c r="D92" s="115" t="s">
        <v>125</v>
      </c>
      <c r="F92" s="116" t="s">
        <v>1037</v>
      </c>
      <c r="I92" s="117"/>
      <c r="L92" s="27"/>
      <c r="M92" s="119"/>
      <c r="N92" s="120"/>
      <c r="O92" s="120"/>
      <c r="P92" s="120"/>
      <c r="Q92" s="120"/>
      <c r="R92" s="120"/>
      <c r="S92" s="120"/>
      <c r="T92" s="121"/>
      <c r="AT92" s="12" t="s">
        <v>125</v>
      </c>
      <c r="AU92" s="12" t="s">
        <v>69</v>
      </c>
    </row>
    <row r="93" spans="2:65" s="1" customFormat="1" ht="6.95" customHeight="1" x14ac:dyDescent="0.2"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27"/>
    </row>
  </sheetData>
  <sheetProtection algorithmName="SHA-512" hashValue="UZ3NWe7RBGPe0JtOH2UzPV2dKkHsvff20xNZ6F+ICMGzmMX8K1+V/ThILKpF1PMrkS1qDDAvfJrKXpSZDf0SYg==" saltValue="eb8rZPX97HaDazrqRsXtUFq69x1CrLS/eiJHeFuqGA53dKbwl/EEVPE5jyixHJGu5iRqhYd4V/EO8hiSaeNZ3g==" spinCount="100000" sheet="1" objects="1" scenarios="1" formatColumns="0" formatRows="0" autoFilter="0"/>
  <autoFilter ref="C78:K92" xr:uid="{00000000-0009-0000-0000-000007000000}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16</vt:i4>
      </vt:variant>
    </vt:vector>
  </HeadingPairs>
  <TitlesOfParts>
    <vt:vector size="24" baseType="lpstr">
      <vt:lpstr>Rekapitulace stavby</vt:lpstr>
      <vt:lpstr>PS 01 - Úprava zabezpečov...</vt:lpstr>
      <vt:lpstr>SO 01 - Výměna  pražců dř...</vt:lpstr>
      <vt:lpstr>SO 02 - Oprava přejezdů</vt:lpstr>
      <vt:lpstr>SO 03 - Oprava nástupiště...</vt:lpstr>
      <vt:lpstr>SO 04 - Pročištění a repr...</vt:lpstr>
      <vt:lpstr>SO 05 - NEOCEŇOVAT - Mate...</vt:lpstr>
      <vt:lpstr>SO 06 - VON</vt:lpstr>
      <vt:lpstr>'PS 01 - Úprava zabezpečov...'!Názvy_tisku</vt:lpstr>
      <vt:lpstr>'Rekapitulace stavby'!Názvy_tisku</vt:lpstr>
      <vt:lpstr>'SO 01 - Výměna  pražců dř...'!Názvy_tisku</vt:lpstr>
      <vt:lpstr>'SO 02 - Oprava přejezdů'!Názvy_tisku</vt:lpstr>
      <vt:lpstr>'SO 03 - Oprava nástupiště...'!Názvy_tisku</vt:lpstr>
      <vt:lpstr>'SO 04 - Pročištění a repr...'!Názvy_tisku</vt:lpstr>
      <vt:lpstr>'SO 05 - NEOCEŇOVAT - Mate...'!Názvy_tisku</vt:lpstr>
      <vt:lpstr>'SO 06 - VON'!Názvy_tisku</vt:lpstr>
      <vt:lpstr>'PS 01 - Úprava zabezpečov...'!Oblast_tisku</vt:lpstr>
      <vt:lpstr>'Rekapitulace stavby'!Oblast_tisku</vt:lpstr>
      <vt:lpstr>'SO 01 - Výměna  pražců dř...'!Oblast_tisku</vt:lpstr>
      <vt:lpstr>'SO 02 - Oprava přejezdů'!Oblast_tisku</vt:lpstr>
      <vt:lpstr>'SO 03 - Oprava nástupiště...'!Oblast_tisku</vt:lpstr>
      <vt:lpstr>'SO 04 - Pročištění a repr...'!Oblast_tisku</vt:lpstr>
      <vt:lpstr>'SO 05 - NEOCEŇOVAT - Mate...'!Oblast_tisku</vt:lpstr>
      <vt:lpstr>'SO 06 - VON'!Oblast_tisku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Frnka Jan</dc:creator>
  <cp:lastModifiedBy>Löwová Monika, Bc.</cp:lastModifiedBy>
  <dcterms:created xsi:type="dcterms:W3CDTF">2023-06-01T04:38:14Z</dcterms:created>
  <dcterms:modified xsi:type="dcterms:W3CDTF">2023-06-07T08:53:44Z</dcterms:modified>
</cp:coreProperties>
</file>